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35" yWindow="-120" windowWidth="12825" windowHeight="958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D10"/>
  <c r="D9" l="1"/>
  <c r="H29"/>
  <c r="G29"/>
  <c r="F11"/>
  <c r="E31"/>
  <c r="E16"/>
  <c r="F16" s="1"/>
  <c r="F14"/>
  <c r="H30"/>
  <c r="F33"/>
  <c r="G32"/>
  <c r="D31"/>
  <c r="C31"/>
  <c r="G30"/>
  <c r="F28"/>
  <c r="G28" s="1"/>
  <c r="H24"/>
  <c r="C13"/>
  <c r="C10" s="1"/>
  <c r="C9" s="1"/>
  <c r="E10" l="1"/>
  <c r="I12"/>
  <c r="F15"/>
  <c r="H15" s="1"/>
  <c r="D8"/>
  <c r="C8"/>
  <c r="I24"/>
  <c r="H16"/>
  <c r="I16"/>
  <c r="G16"/>
  <c r="I11"/>
  <c r="G11"/>
  <c r="H11"/>
  <c r="I19"/>
  <c r="H19"/>
  <c r="G19"/>
  <c r="I34"/>
  <c r="G34"/>
  <c r="H34"/>
  <c r="I13"/>
  <c r="G14"/>
  <c r="H14"/>
  <c r="I14"/>
  <c r="G18"/>
  <c r="H18"/>
  <c r="I18"/>
  <c r="G33"/>
  <c r="I33"/>
  <c r="H33"/>
  <c r="I32"/>
  <c r="H28"/>
  <c r="F31"/>
  <c r="H32"/>
  <c r="E9" l="1"/>
  <c r="E8" s="1"/>
  <c r="G12"/>
  <c r="F10"/>
  <c r="H12"/>
  <c r="G15"/>
  <c r="H31"/>
  <c r="I31"/>
  <c r="G31"/>
  <c r="H10" l="1"/>
  <c r="G9"/>
  <c r="I10"/>
  <c r="G10"/>
  <c r="F8" l="1"/>
  <c r="H8" s="1"/>
  <c r="H9"/>
  <c r="I9"/>
  <c r="G8" l="1"/>
  <c r="I8"/>
</calcChain>
</file>

<file path=xl/sharedStrings.xml><?xml version="1.0" encoding="utf-8"?>
<sst xmlns="http://schemas.openxmlformats.org/spreadsheetml/2006/main" count="54" uniqueCount="54">
  <si>
    <t>ƯỚC THỰC HIỆN CHI NGÂN SÁCH NHÀ NƯỚC NĂM 2018</t>
  </si>
  <si>
    <t>Đơn vị tính: triệu đồng</t>
  </si>
  <si>
    <t>STT</t>
  </si>
  <si>
    <t>Nội dung</t>
  </si>
  <si>
    <t>Thực hiện năm 2017</t>
  </si>
  <si>
    <t>Dự toán 2018</t>
  </si>
  <si>
    <t>Ước thực hiện năm 2018</t>
  </si>
  <si>
    <t>Thực hiện 2018 so với</t>
  </si>
  <si>
    <t>TW giao</t>
  </si>
  <si>
    <t>HĐND tỉnh giao</t>
  </si>
  <si>
    <t>Dự toán TW giao (%)</t>
  </si>
  <si>
    <t>Dự toán HĐND tỉnh giao (%)</t>
  </si>
  <si>
    <t>Năm 2017 (%)</t>
  </si>
  <si>
    <t>A</t>
  </si>
  <si>
    <t>I</t>
  </si>
  <si>
    <t>Chi đầu tư phát triển</t>
  </si>
  <si>
    <t>a</t>
  </si>
  <si>
    <t>Chi ĐTXDCB từ nguồn TW cân đối vốn trong nước</t>
  </si>
  <si>
    <t>b</t>
  </si>
  <si>
    <t>Chi đầu tư từ nguồn thu tiền sử dụng đất</t>
  </si>
  <si>
    <t>c</t>
  </si>
  <si>
    <t>Chi đầu tư từ nguồn trả nợ vay và tiền bán nhà</t>
  </si>
  <si>
    <t>d</t>
  </si>
  <si>
    <t>Chi đầu tư từ nguồn thu XSKT</t>
  </si>
  <si>
    <t>e</t>
  </si>
  <si>
    <t>Chi đầu tư từ nguồn bội chi ngân sách địa phương</t>
  </si>
  <si>
    <t>Chi thường xuyên</t>
  </si>
  <si>
    <t>Trong đó:</t>
  </si>
  <si>
    <t>Chi sự nghiệp giáo dục - đào tạo và dạy nghề</t>
  </si>
  <si>
    <t>Chi sự nghiệp khoa học và công nghệ</t>
  </si>
  <si>
    <t>Chi sự nghiệp bảo vệ môi trường</t>
  </si>
  <si>
    <t>Chi bổ sung quỹ dự trữ tài chính</t>
  </si>
  <si>
    <t>Dự phòng</t>
  </si>
  <si>
    <t>II</t>
  </si>
  <si>
    <t>Chi đầu tư thực hiện các Chương trình mục tiêu</t>
  </si>
  <si>
    <t>Chi thực hiện các chế độ, chính sách</t>
  </si>
  <si>
    <t>Chi thực hiện các Chương trình mục tiêu quốc gia</t>
  </si>
  <si>
    <t>B</t>
  </si>
  <si>
    <t>UBND TỈNH ĐẮK LẮK</t>
  </si>
  <si>
    <t>Biểu số 61/CK-NSNN</t>
  </si>
  <si>
    <t>Chi sự nghiệp y tế, dân số kế hoạch hóa gia đình</t>
  </si>
  <si>
    <t>Chi sự nghiệp phát thanh, truyền hình</t>
  </si>
  <si>
    <t>Chi sự nghiệp thể dục thể thao</t>
  </si>
  <si>
    <t>Chi sự nghiệp kinh tế</t>
  </si>
  <si>
    <t>Chi hoạt động cơ quan quản lý hành chính, đảng, đoàn thể</t>
  </si>
  <si>
    <t>Chi đảm bảo xã hội</t>
  </si>
  <si>
    <t>III</t>
  </si>
  <si>
    <t>Chi trả nợ lãi các khoản do chính quyền địa phương vay</t>
  </si>
  <si>
    <t>CHI TỪ NGUỒN BỔ SUNG CÓ MỤC TIÊU TỪ NSTW CHO NSĐP</t>
  </si>
  <si>
    <t>CHI CÂN ĐỐI NSĐP</t>
  </si>
  <si>
    <t>TỔNG CHI NSĐP</t>
  </si>
  <si>
    <t>Chi sự nghiệp vă hóa thông Tin</t>
  </si>
  <si>
    <t>IV</t>
  </si>
  <si>
    <t>V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</si>
</sst>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3" fillId="0" borderId="0" xfId="2" applyFont="1"/>
    <xf numFmtId="3" fontId="3" fillId="0" borderId="0" xfId="2" applyNumberFormat="1" applyFont="1"/>
    <xf numFmtId="0" fontId="6" fillId="0" borderId="0" xfId="2" applyFont="1" applyBorder="1" applyAlignment="1"/>
    <xf numFmtId="0" fontId="3" fillId="0" borderId="0" xfId="2" applyFont="1" applyBorder="1" applyAlignment="1"/>
    <xf numFmtId="0" fontId="7" fillId="0" borderId="0" xfId="2" applyFont="1"/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3" fontId="8" fillId="0" borderId="1" xfId="2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4" fillId="0" borderId="5" xfId="2" applyFont="1" applyBorder="1"/>
    <xf numFmtId="164" fontId="4" fillId="0" borderId="5" xfId="1" applyNumberFormat="1" applyFont="1" applyBorder="1"/>
    <xf numFmtId="4" fontId="4" fillId="0" borderId="6" xfId="1" applyNumberFormat="1" applyFont="1" applyBorder="1"/>
    <xf numFmtId="4" fontId="4" fillId="0" borderId="6" xfId="2" applyNumberFormat="1" applyFont="1" applyBorder="1"/>
    <xf numFmtId="0" fontId="4" fillId="0" borderId="5" xfId="2" applyFont="1" applyBorder="1" applyAlignment="1">
      <alignment horizontal="center"/>
    </xf>
    <xf numFmtId="4" fontId="4" fillId="0" borderId="7" xfId="1" applyNumberFormat="1" applyFont="1" applyBorder="1"/>
    <xf numFmtId="4" fontId="4" fillId="0" borderId="7" xfId="2" applyNumberFormat="1" applyFont="1" applyBorder="1"/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3" fontId="4" fillId="0" borderId="7" xfId="1" applyNumberFormat="1" applyFont="1" applyBorder="1"/>
    <xf numFmtId="164" fontId="4" fillId="0" borderId="7" xfId="1" applyNumberFormat="1" applyFont="1" applyBorder="1"/>
    <xf numFmtId="0" fontId="7" fillId="0" borderId="7" xfId="2" applyFont="1" applyBorder="1" applyAlignment="1">
      <alignment horizontal="center"/>
    </xf>
    <xf numFmtId="0" fontId="7" fillId="0" borderId="7" xfId="2" applyFont="1" applyBorder="1"/>
    <xf numFmtId="3" fontId="7" fillId="0" borderId="7" xfId="2" applyNumberFormat="1" applyFont="1" applyBorder="1"/>
    <xf numFmtId="164" fontId="7" fillId="0" borderId="7" xfId="1" applyNumberFormat="1" applyFont="1" applyBorder="1"/>
    <xf numFmtId="4" fontId="7" fillId="0" borderId="7" xfId="1" applyNumberFormat="1" applyFont="1" applyBorder="1"/>
    <xf numFmtId="4" fontId="7" fillId="0" borderId="7" xfId="2" applyNumberFormat="1" applyFont="1" applyBorder="1"/>
    <xf numFmtId="0" fontId="4" fillId="0" borderId="7" xfId="2" applyFont="1" applyBorder="1" applyAlignment="1">
      <alignment wrapText="1"/>
    </xf>
    <xf numFmtId="3" fontId="4" fillId="0" borderId="7" xfId="2" applyNumberFormat="1" applyFont="1" applyBorder="1" applyAlignment="1">
      <alignment wrapText="1"/>
    </xf>
    <xf numFmtId="164" fontId="4" fillId="0" borderId="7" xfId="1" applyNumberFormat="1" applyFont="1" applyBorder="1" applyAlignment="1">
      <alignment wrapText="1"/>
    </xf>
    <xf numFmtId="164" fontId="4" fillId="0" borderId="7" xfId="1" applyNumberFormat="1" applyFont="1" applyFill="1" applyBorder="1"/>
    <xf numFmtId="0" fontId="7" fillId="0" borderId="7" xfId="2" applyFont="1" applyFill="1" applyBorder="1" applyAlignment="1">
      <alignment horizontal="center"/>
    </xf>
    <xf numFmtId="0" fontId="7" fillId="0" borderId="7" xfId="2" applyFont="1" applyFill="1" applyBorder="1" applyAlignment="1">
      <alignment wrapText="1"/>
    </xf>
    <xf numFmtId="3" fontId="7" fillId="0" borderId="7" xfId="2" applyNumberFormat="1" applyFont="1" applyFill="1" applyBorder="1" applyAlignment="1">
      <alignment wrapText="1"/>
    </xf>
    <xf numFmtId="164" fontId="7" fillId="0" borderId="7" xfId="1" applyNumberFormat="1" applyFont="1" applyFill="1" applyBorder="1" applyAlignment="1">
      <alignment wrapText="1"/>
    </xf>
    <xf numFmtId="164" fontId="7" fillId="0" borderId="7" xfId="1" applyNumberFormat="1" applyFont="1" applyFill="1" applyBorder="1"/>
    <xf numFmtId="0" fontId="3" fillId="0" borderId="0" xfId="2" applyFont="1" applyFill="1"/>
    <xf numFmtId="3" fontId="4" fillId="0" borderId="7" xfId="2" applyNumberFormat="1" applyFont="1" applyBorder="1"/>
    <xf numFmtId="0" fontId="4" fillId="0" borderId="8" xfId="2" applyFont="1" applyBorder="1" applyAlignment="1">
      <alignment horizontal="center"/>
    </xf>
    <xf numFmtId="0" fontId="4" fillId="0" borderId="8" xfId="2" applyFont="1" applyBorder="1"/>
    <xf numFmtId="3" fontId="4" fillId="0" borderId="8" xfId="2" applyNumberFormat="1" applyFont="1" applyBorder="1"/>
    <xf numFmtId="164" fontId="4" fillId="0" borderId="8" xfId="1" applyNumberFormat="1" applyFont="1" applyBorder="1"/>
    <xf numFmtId="0" fontId="4" fillId="0" borderId="7" xfId="2" applyFont="1" applyFill="1" applyBorder="1" applyAlignment="1">
      <alignment horizontal="center"/>
    </xf>
    <xf numFmtId="0" fontId="4" fillId="0" borderId="7" xfId="2" applyFont="1" applyFill="1" applyBorder="1" applyAlignment="1">
      <alignment wrapText="1"/>
    </xf>
    <xf numFmtId="164" fontId="4" fillId="0" borderId="7" xfId="2" applyNumberFormat="1" applyFont="1" applyFill="1" applyBorder="1"/>
    <xf numFmtId="0" fontId="7" fillId="0" borderId="7" xfId="2" applyFont="1" applyFill="1" applyBorder="1"/>
    <xf numFmtId="0" fontId="7" fillId="0" borderId="8" xfId="2" applyFont="1" applyFill="1" applyBorder="1"/>
    <xf numFmtId="0" fontId="7" fillId="0" borderId="8" xfId="2" applyFont="1" applyFill="1" applyBorder="1" applyAlignment="1">
      <alignment wrapText="1"/>
    </xf>
    <xf numFmtId="3" fontId="7" fillId="0" borderId="8" xfId="2" applyNumberFormat="1" applyFont="1" applyFill="1" applyBorder="1" applyAlignment="1">
      <alignment wrapText="1"/>
    </xf>
    <xf numFmtId="164" fontId="7" fillId="0" borderId="8" xfId="1" applyNumberFormat="1" applyFont="1" applyFill="1" applyBorder="1"/>
    <xf numFmtId="0" fontId="4" fillId="0" borderId="8" xfId="2" applyFont="1" applyBorder="1" applyAlignment="1">
      <alignment wrapText="1"/>
    </xf>
    <xf numFmtId="0" fontId="4" fillId="0" borderId="9" xfId="2" applyFont="1" applyBorder="1" applyAlignment="1">
      <alignment horizontal="left"/>
    </xf>
    <xf numFmtId="0" fontId="4" fillId="0" borderId="9" xfId="2" applyFont="1" applyBorder="1"/>
    <xf numFmtId="3" fontId="4" fillId="0" borderId="9" xfId="2" applyNumberFormat="1" applyFont="1" applyBorder="1"/>
    <xf numFmtId="164" fontId="4" fillId="0" borderId="9" xfId="1" applyNumberFormat="1" applyFont="1" applyBorder="1"/>
    <xf numFmtId="4" fontId="4" fillId="0" borderId="9" xfId="1" applyNumberFormat="1" applyFont="1" applyBorder="1"/>
    <xf numFmtId="4" fontId="3" fillId="0" borderId="9" xfId="2" applyNumberFormat="1" applyFont="1" applyBorder="1"/>
    <xf numFmtId="4" fontId="7" fillId="0" borderId="9" xfId="2" applyNumberFormat="1" applyFont="1" applyBorder="1"/>
    <xf numFmtId="0" fontId="9" fillId="0" borderId="0" xfId="2" applyFont="1"/>
    <xf numFmtId="3" fontId="9" fillId="0" borderId="0" xfId="2" applyNumberFormat="1" applyFont="1"/>
    <xf numFmtId="4" fontId="10" fillId="0" borderId="0" xfId="2" applyNumberFormat="1" applyFont="1"/>
    <xf numFmtId="4" fontId="3" fillId="0" borderId="0" xfId="2" applyNumberFormat="1" applyFont="1"/>
    <xf numFmtId="4" fontId="7" fillId="0" borderId="0" xfId="2" applyNumberFormat="1" applyFont="1"/>
    <xf numFmtId="0" fontId="9" fillId="0" borderId="0" xfId="2" applyFont="1" applyAlignment="1"/>
    <xf numFmtId="3" fontId="9" fillId="0" borderId="0" xfId="2" applyNumberFormat="1" applyFont="1" applyAlignment="1"/>
    <xf numFmtId="0" fontId="10" fillId="0" borderId="0" xfId="2" applyFont="1"/>
    <xf numFmtId="164" fontId="3" fillId="0" borderId="0" xfId="2" applyNumberFormat="1" applyFont="1"/>
    <xf numFmtId="164" fontId="3" fillId="0" borderId="0" xfId="1" applyNumberFormat="1" applyFont="1"/>
    <xf numFmtId="0" fontId="11" fillId="0" borderId="0" xfId="2" applyFont="1"/>
    <xf numFmtId="0" fontId="4" fillId="0" borderId="1" xfId="2" applyFont="1" applyBorder="1" applyAlignment="1">
      <alignment horizontal="center" wrapText="1"/>
    </xf>
    <xf numFmtId="0" fontId="9" fillId="0" borderId="0" xfId="2" applyFont="1" applyAlignment="1">
      <alignment horizontal="left" wrapText="1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topLeftCell="A4" workbookViewId="0">
      <selection activeCell="G16" sqref="G16"/>
    </sheetView>
  </sheetViews>
  <sheetFormatPr defaultRowHeight="18.75"/>
  <cols>
    <col min="1" max="1" width="7.28515625" style="1" customWidth="1"/>
    <col min="2" max="2" width="47.5703125" style="1" bestFit="1" customWidth="1"/>
    <col min="3" max="3" width="20.5703125" style="2" hidden="1" customWidth="1"/>
    <col min="4" max="4" width="12.7109375" style="1" bestFit="1" customWidth="1"/>
    <col min="5" max="5" width="15.5703125" style="1" customWidth="1"/>
    <col min="6" max="6" width="17.85546875" style="1" customWidth="1"/>
    <col min="7" max="7" width="13.140625" style="1" customWidth="1"/>
    <col min="8" max="8" width="13.140625" style="5" customWidth="1"/>
    <col min="9" max="9" width="11.85546875" style="5" customWidth="1"/>
    <col min="10" max="16384" width="9.140625" style="1"/>
  </cols>
  <sheetData>
    <row r="1" spans="1:9">
      <c r="B1" s="70" t="s">
        <v>38</v>
      </c>
      <c r="G1" s="73" t="s">
        <v>39</v>
      </c>
      <c r="H1" s="73"/>
      <c r="I1" s="73"/>
    </row>
    <row r="2" spans="1:9">
      <c r="A2" s="74" t="s">
        <v>0</v>
      </c>
      <c r="B2" s="74"/>
      <c r="C2" s="74"/>
      <c r="D2" s="74"/>
      <c r="E2" s="74"/>
      <c r="F2" s="74"/>
      <c r="G2" s="74"/>
      <c r="H2" s="74"/>
      <c r="I2" s="74"/>
    </row>
    <row r="3" spans="1:9">
      <c r="A3" s="74"/>
      <c r="B3" s="74"/>
      <c r="C3" s="74"/>
      <c r="D3" s="74"/>
      <c r="E3" s="74"/>
      <c r="F3" s="74"/>
      <c r="G3" s="74"/>
      <c r="H3" s="74"/>
      <c r="I3" s="74"/>
    </row>
    <row r="4" spans="1:9">
      <c r="G4" s="3" t="s">
        <v>1</v>
      </c>
      <c r="H4" s="4"/>
    </row>
    <row r="5" spans="1:9">
      <c r="A5" s="75" t="s">
        <v>2</v>
      </c>
      <c r="B5" s="75" t="s">
        <v>3</v>
      </c>
      <c r="C5" s="76" t="s">
        <v>4</v>
      </c>
      <c r="D5" s="78" t="s">
        <v>5</v>
      </c>
      <c r="E5" s="78"/>
      <c r="F5" s="79" t="s">
        <v>6</v>
      </c>
      <c r="G5" s="71" t="s">
        <v>7</v>
      </c>
      <c r="H5" s="71"/>
      <c r="I5" s="71"/>
    </row>
    <row r="6" spans="1:9" ht="47.25">
      <c r="A6" s="75"/>
      <c r="B6" s="75"/>
      <c r="C6" s="77"/>
      <c r="D6" s="6" t="s">
        <v>8</v>
      </c>
      <c r="E6" s="6" t="s">
        <v>9</v>
      </c>
      <c r="F6" s="80"/>
      <c r="G6" s="7" t="s">
        <v>10</v>
      </c>
      <c r="H6" s="7" t="s">
        <v>11</v>
      </c>
      <c r="I6" s="7" t="s">
        <v>12</v>
      </c>
    </row>
    <row r="7" spans="1:9" s="11" customFormat="1">
      <c r="A7" s="8">
        <v>1</v>
      </c>
      <c r="B7" s="8">
        <v>2</v>
      </c>
      <c r="C7" s="9">
        <v>3</v>
      </c>
      <c r="D7" s="8">
        <v>4</v>
      </c>
      <c r="E7" s="8">
        <v>5</v>
      </c>
      <c r="F7" s="8">
        <v>6</v>
      </c>
      <c r="G7" s="8">
        <v>7</v>
      </c>
      <c r="H7" s="10">
        <v>8</v>
      </c>
      <c r="I7" s="8">
        <v>9</v>
      </c>
    </row>
    <row r="8" spans="1:9">
      <c r="A8" s="16"/>
      <c r="B8" s="12" t="s">
        <v>50</v>
      </c>
      <c r="C8" s="13">
        <f>C9+C31</f>
        <v>12985224</v>
      </c>
      <c r="D8" s="13">
        <f>D9+D31</f>
        <v>14102496</v>
      </c>
      <c r="E8" s="13">
        <f>E9+E31</f>
        <v>14202180</v>
      </c>
      <c r="F8" s="13">
        <f>F9+F31</f>
        <v>14830108.9</v>
      </c>
      <c r="G8" s="14">
        <f>F8/D8*100</f>
        <v>105.15946184278302</v>
      </c>
      <c r="H8" s="15">
        <f>F8/E8*100</f>
        <v>104.42135573552792</v>
      </c>
      <c r="I8" s="15">
        <f>F8/C8*100</f>
        <v>114.20757085129991</v>
      </c>
    </row>
    <row r="9" spans="1:9">
      <c r="A9" s="16" t="s">
        <v>13</v>
      </c>
      <c r="B9" s="12" t="s">
        <v>49</v>
      </c>
      <c r="C9" s="13">
        <f>C10+C16+C28+C29+C30</f>
        <v>11511949</v>
      </c>
      <c r="D9" s="13">
        <f>D10+D16</f>
        <v>11426825</v>
      </c>
      <c r="E9" s="13">
        <f>E10+E16</f>
        <v>11526509</v>
      </c>
      <c r="F9" s="13">
        <f>F10+F16+F28+F29+F30</f>
        <v>12907059.9</v>
      </c>
      <c r="G9" s="17">
        <f t="shared" ref="G9:G34" si="0">F9/D9*100</f>
        <v>112.95403491346021</v>
      </c>
      <c r="H9" s="18">
        <f t="shared" ref="H9:H34" si="1">F9/E9*100</f>
        <v>111.97718146925493</v>
      </c>
      <c r="I9" s="18">
        <f t="shared" ref="I9:I34" si="2">F9/C9*100</f>
        <v>112.11880716288789</v>
      </c>
    </row>
    <row r="10" spans="1:9">
      <c r="A10" s="19" t="s">
        <v>14</v>
      </c>
      <c r="B10" s="20" t="s">
        <v>15</v>
      </c>
      <c r="C10" s="21">
        <f>SUM(C11:C15)</f>
        <v>1601503</v>
      </c>
      <c r="D10" s="22">
        <f>SUM(D11:D15)</f>
        <v>1557910</v>
      </c>
      <c r="E10" s="22">
        <f>E11+E12+E13+E14+E15</f>
        <v>1557910</v>
      </c>
      <c r="F10" s="22">
        <f>SUM(F11:F15)</f>
        <v>1746791</v>
      </c>
      <c r="G10" s="17">
        <f t="shared" si="0"/>
        <v>112.12399946081611</v>
      </c>
      <c r="H10" s="18">
        <f t="shared" si="1"/>
        <v>112.12399946081611</v>
      </c>
      <c r="I10" s="18">
        <f t="shared" si="2"/>
        <v>109.07197801065624</v>
      </c>
    </row>
    <row r="11" spans="1:9">
      <c r="A11" s="23" t="s">
        <v>16</v>
      </c>
      <c r="B11" s="24" t="s">
        <v>17</v>
      </c>
      <c r="C11" s="25">
        <v>729228</v>
      </c>
      <c r="D11" s="26">
        <v>882910</v>
      </c>
      <c r="E11" s="26">
        <v>882910</v>
      </c>
      <c r="F11" s="26">
        <f>E11</f>
        <v>882910</v>
      </c>
      <c r="G11" s="27">
        <f t="shared" si="0"/>
        <v>100</v>
      </c>
      <c r="H11" s="28">
        <f t="shared" si="1"/>
        <v>100</v>
      </c>
      <c r="I11" s="28">
        <f t="shared" si="2"/>
        <v>121.07461589516583</v>
      </c>
    </row>
    <row r="12" spans="1:9">
      <c r="A12" s="23" t="s">
        <v>18</v>
      </c>
      <c r="B12" s="24" t="s">
        <v>19</v>
      </c>
      <c r="C12" s="25">
        <v>737402</v>
      </c>
      <c r="D12" s="26">
        <v>500000</v>
      </c>
      <c r="E12" s="26">
        <v>500000</v>
      </c>
      <c r="F12" s="26">
        <v>674000</v>
      </c>
      <c r="G12" s="27">
        <f t="shared" si="0"/>
        <v>134.80000000000001</v>
      </c>
      <c r="H12" s="28">
        <f t="shared" si="1"/>
        <v>134.80000000000001</v>
      </c>
      <c r="I12" s="28">
        <f t="shared" si="2"/>
        <v>91.401976126997226</v>
      </c>
    </row>
    <row r="13" spans="1:9">
      <c r="A13" s="23" t="s">
        <v>20</v>
      </c>
      <c r="B13" s="24" t="s">
        <v>21</v>
      </c>
      <c r="C13" s="25">
        <f>32077+2975</f>
        <v>35052</v>
      </c>
      <c r="D13" s="26"/>
      <c r="E13" s="26"/>
      <c r="F13" s="26">
        <v>14881</v>
      </c>
      <c r="G13" s="27"/>
      <c r="H13" s="28"/>
      <c r="I13" s="28">
        <f t="shared" si="2"/>
        <v>42.45406824146982</v>
      </c>
    </row>
    <row r="14" spans="1:9">
      <c r="A14" s="23" t="s">
        <v>22</v>
      </c>
      <c r="B14" s="24" t="s">
        <v>23</v>
      </c>
      <c r="C14" s="25">
        <v>99821</v>
      </c>
      <c r="D14" s="26">
        <v>130000</v>
      </c>
      <c r="E14" s="26">
        <v>130000</v>
      </c>
      <c r="F14" s="26">
        <f>E14</f>
        <v>130000</v>
      </c>
      <c r="G14" s="27">
        <f t="shared" si="0"/>
        <v>100</v>
      </c>
      <c r="H14" s="28">
        <f t="shared" si="1"/>
        <v>100</v>
      </c>
      <c r="I14" s="28">
        <f t="shared" si="2"/>
        <v>130.23311727993107</v>
      </c>
    </row>
    <row r="15" spans="1:9">
      <c r="A15" s="23" t="s">
        <v>24</v>
      </c>
      <c r="B15" s="24" t="s">
        <v>25</v>
      </c>
      <c r="C15" s="25"/>
      <c r="D15" s="26">
        <v>45000</v>
      </c>
      <c r="E15" s="26">
        <v>45000</v>
      </c>
      <c r="F15" s="26">
        <f>E15</f>
        <v>45000</v>
      </c>
      <c r="G15" s="27">
        <f t="shared" si="0"/>
        <v>100</v>
      </c>
      <c r="H15" s="28">
        <f t="shared" si="1"/>
        <v>100</v>
      </c>
      <c r="I15" s="28"/>
    </row>
    <row r="16" spans="1:9" ht="20.25" customHeight="1">
      <c r="A16" s="19" t="s">
        <v>33</v>
      </c>
      <c r="B16" s="29" t="s">
        <v>26</v>
      </c>
      <c r="C16" s="30">
        <v>9909006</v>
      </c>
      <c r="D16" s="31">
        <v>9868915</v>
      </c>
      <c r="E16" s="32">
        <f>3043244+313749+118000+80000+27858+11000+6374748</f>
        <v>9968599</v>
      </c>
      <c r="F16" s="22">
        <f>E16*1.1</f>
        <v>10965458.9</v>
      </c>
      <c r="G16" s="17">
        <f t="shared" si="0"/>
        <v>111.11108870630662</v>
      </c>
      <c r="H16" s="18">
        <f t="shared" si="1"/>
        <v>110.00000000000001</v>
      </c>
      <c r="I16" s="18">
        <f t="shared" si="2"/>
        <v>110.6615426411085</v>
      </c>
    </row>
    <row r="17" spans="1:9" ht="18" customHeight="1">
      <c r="A17" s="24"/>
      <c r="B17" s="24" t="s">
        <v>27</v>
      </c>
      <c r="C17" s="25"/>
      <c r="D17" s="26"/>
      <c r="E17" s="26"/>
      <c r="F17" s="26"/>
      <c r="G17" s="17"/>
      <c r="H17" s="18"/>
      <c r="I17" s="18"/>
    </row>
    <row r="18" spans="1:9" s="38" customFormat="1" ht="20.25" customHeight="1">
      <c r="A18" s="33">
        <v>1</v>
      </c>
      <c r="B18" s="34" t="s">
        <v>28</v>
      </c>
      <c r="C18" s="35">
        <v>4720037</v>
      </c>
      <c r="D18" s="36">
        <v>4802787</v>
      </c>
      <c r="E18" s="37">
        <v>4841277</v>
      </c>
      <c r="F18" s="37">
        <v>4890271</v>
      </c>
      <c r="G18" s="27">
        <f t="shared" si="0"/>
        <v>101.82152570996799</v>
      </c>
      <c r="H18" s="28">
        <f t="shared" si="1"/>
        <v>101.0120057166735</v>
      </c>
      <c r="I18" s="28">
        <f t="shared" si="2"/>
        <v>103.60662427010637</v>
      </c>
    </row>
    <row r="19" spans="1:9" s="38" customFormat="1" ht="20.25" customHeight="1">
      <c r="A19" s="33">
        <v>2</v>
      </c>
      <c r="B19" s="34" t="s">
        <v>29</v>
      </c>
      <c r="C19" s="35">
        <v>21518</v>
      </c>
      <c r="D19" s="36">
        <v>22415</v>
      </c>
      <c r="E19" s="37">
        <v>22415</v>
      </c>
      <c r="F19" s="37">
        <v>21743</v>
      </c>
      <c r="G19" s="27">
        <f t="shared" si="0"/>
        <v>97.002007584207007</v>
      </c>
      <c r="H19" s="28">
        <f t="shared" si="1"/>
        <v>97.002007584207007</v>
      </c>
      <c r="I19" s="28">
        <f t="shared" si="2"/>
        <v>101.04563621154384</v>
      </c>
    </row>
    <row r="20" spans="1:9" s="38" customFormat="1" ht="20.25" customHeight="1">
      <c r="A20" s="33">
        <v>3</v>
      </c>
      <c r="B20" s="34" t="s">
        <v>40</v>
      </c>
      <c r="C20" s="35"/>
      <c r="D20" s="36"/>
      <c r="E20" s="37"/>
      <c r="F20" s="37">
        <v>1313704</v>
      </c>
      <c r="G20" s="27"/>
      <c r="H20" s="28"/>
      <c r="I20" s="28"/>
    </row>
    <row r="21" spans="1:9" s="38" customFormat="1" ht="20.25" customHeight="1">
      <c r="A21" s="33">
        <v>4</v>
      </c>
      <c r="B21" s="34" t="s">
        <v>51</v>
      </c>
      <c r="C21" s="35"/>
      <c r="D21" s="36"/>
      <c r="E21" s="37"/>
      <c r="F21" s="37">
        <v>88431</v>
      </c>
      <c r="G21" s="27"/>
      <c r="H21" s="28"/>
      <c r="I21" s="28"/>
    </row>
    <row r="22" spans="1:9" s="38" customFormat="1" ht="20.25" customHeight="1">
      <c r="A22" s="33">
        <v>5</v>
      </c>
      <c r="B22" s="34" t="s">
        <v>41</v>
      </c>
      <c r="C22" s="35"/>
      <c r="D22" s="36"/>
      <c r="E22" s="37"/>
      <c r="F22" s="37">
        <v>47086</v>
      </c>
      <c r="G22" s="27"/>
      <c r="H22" s="28"/>
      <c r="I22" s="28"/>
    </row>
    <row r="23" spans="1:9" s="38" customFormat="1" ht="20.25" customHeight="1">
      <c r="A23" s="33">
        <v>6</v>
      </c>
      <c r="B23" s="34" t="s">
        <v>42</v>
      </c>
      <c r="C23" s="35"/>
      <c r="D23" s="36"/>
      <c r="E23" s="37"/>
      <c r="F23" s="37">
        <v>51991</v>
      </c>
      <c r="G23" s="27"/>
      <c r="H23" s="28"/>
      <c r="I23" s="28"/>
    </row>
    <row r="24" spans="1:9" s="38" customFormat="1" ht="20.25" customHeight="1">
      <c r="A24" s="33">
        <v>7</v>
      </c>
      <c r="B24" s="34" t="s">
        <v>30</v>
      </c>
      <c r="C24" s="35">
        <v>192456</v>
      </c>
      <c r="D24" s="36"/>
      <c r="E24" s="37">
        <v>141138</v>
      </c>
      <c r="F24" s="37">
        <v>177045</v>
      </c>
      <c r="G24" s="27"/>
      <c r="H24" s="28">
        <f t="shared" si="1"/>
        <v>125.44105768822004</v>
      </c>
      <c r="I24" s="28">
        <f t="shared" si="2"/>
        <v>91.992455418381354</v>
      </c>
    </row>
    <row r="25" spans="1:9" s="38" customFormat="1" ht="20.25" customHeight="1">
      <c r="A25" s="33">
        <v>8</v>
      </c>
      <c r="B25" s="34" t="s">
        <v>43</v>
      </c>
      <c r="C25" s="35"/>
      <c r="D25" s="36"/>
      <c r="E25" s="37"/>
      <c r="F25" s="37">
        <v>958899</v>
      </c>
      <c r="G25" s="27"/>
      <c r="H25" s="28"/>
      <c r="I25" s="28"/>
    </row>
    <row r="26" spans="1:9" s="38" customFormat="1" ht="32.25" customHeight="1">
      <c r="A26" s="33">
        <v>9</v>
      </c>
      <c r="B26" s="34" t="s">
        <v>44</v>
      </c>
      <c r="C26" s="35"/>
      <c r="D26" s="36"/>
      <c r="E26" s="37"/>
      <c r="F26" s="37">
        <v>2079417</v>
      </c>
      <c r="G26" s="27"/>
      <c r="H26" s="28"/>
      <c r="I26" s="28"/>
    </row>
    <row r="27" spans="1:9" s="38" customFormat="1" ht="20.25" customHeight="1">
      <c r="A27" s="33">
        <v>10</v>
      </c>
      <c r="B27" s="34" t="s">
        <v>45</v>
      </c>
      <c r="C27" s="35"/>
      <c r="D27" s="36"/>
      <c r="E27" s="37"/>
      <c r="F27" s="37">
        <v>409963</v>
      </c>
      <c r="G27" s="27"/>
      <c r="H27" s="28"/>
      <c r="I27" s="28"/>
    </row>
    <row r="28" spans="1:9" ht="31.5" customHeight="1">
      <c r="A28" s="19" t="s">
        <v>46</v>
      </c>
      <c r="B28" s="52" t="s">
        <v>47</v>
      </c>
      <c r="C28" s="39">
        <v>1440</v>
      </c>
      <c r="D28" s="43">
        <v>3000</v>
      </c>
      <c r="E28" s="22">
        <v>3000</v>
      </c>
      <c r="F28" s="43">
        <f>E28</f>
        <v>3000</v>
      </c>
      <c r="G28" s="17">
        <f>F28/D28*100</f>
        <v>100</v>
      </c>
      <c r="H28" s="18">
        <f>F28/E28*100</f>
        <v>100</v>
      </c>
      <c r="I28" s="18"/>
    </row>
    <row r="29" spans="1:9" ht="20.25" customHeight="1">
      <c r="A29" s="40" t="s">
        <v>52</v>
      </c>
      <c r="B29" s="20" t="s">
        <v>31</v>
      </c>
      <c r="C29" s="42"/>
      <c r="D29" s="43">
        <v>1440</v>
      </c>
      <c r="E29" s="22">
        <v>1440</v>
      </c>
      <c r="F29" s="43">
        <v>1440</v>
      </c>
      <c r="G29" s="17">
        <f>F29/D29*100</f>
        <v>100</v>
      </c>
      <c r="H29" s="18">
        <f>F29/E29*100</f>
        <v>100</v>
      </c>
      <c r="I29" s="18"/>
    </row>
    <row r="30" spans="1:9" s="70" customFormat="1" ht="20.25" customHeight="1">
      <c r="A30" s="40" t="s">
        <v>53</v>
      </c>
      <c r="B30" s="41" t="s">
        <v>32</v>
      </c>
      <c r="C30" s="42"/>
      <c r="D30" s="43">
        <v>232370</v>
      </c>
      <c r="E30" s="22">
        <v>232370</v>
      </c>
      <c r="F30" s="43">
        <v>190370</v>
      </c>
      <c r="G30" s="17">
        <f>F30/D30*100</f>
        <v>81.925377630503078</v>
      </c>
      <c r="H30" s="18">
        <f>F30/E30*100</f>
        <v>81.925377630503078</v>
      </c>
      <c r="I30" s="18"/>
    </row>
    <row r="31" spans="1:9" s="38" customFormat="1" ht="36" customHeight="1">
      <c r="A31" s="44" t="s">
        <v>37</v>
      </c>
      <c r="B31" s="45" t="s">
        <v>48</v>
      </c>
      <c r="C31" s="46">
        <f>SUM(C32:C34)</f>
        <v>1473275</v>
      </c>
      <c r="D31" s="46">
        <f>SUM(D32:D34)</f>
        <v>2675671</v>
      </c>
      <c r="E31" s="32">
        <f>E32+E33+E34</f>
        <v>2675671</v>
      </c>
      <c r="F31" s="46">
        <f>SUM(F32:F34)</f>
        <v>1923049</v>
      </c>
      <c r="G31" s="17">
        <f t="shared" si="0"/>
        <v>71.871653876728487</v>
      </c>
      <c r="H31" s="18">
        <f t="shared" si="1"/>
        <v>71.871653876728487</v>
      </c>
      <c r="I31" s="18">
        <f t="shared" si="2"/>
        <v>130.52885578048904</v>
      </c>
    </row>
    <row r="32" spans="1:9" s="38" customFormat="1" ht="20.25" customHeight="1">
      <c r="A32" s="47">
        <v>1</v>
      </c>
      <c r="B32" s="34" t="s">
        <v>34</v>
      </c>
      <c r="C32" s="35">
        <v>942170</v>
      </c>
      <c r="D32" s="37">
        <v>1911968</v>
      </c>
      <c r="E32" s="37">
        <v>1911968</v>
      </c>
      <c r="F32" s="37">
        <v>1242779</v>
      </c>
      <c r="G32" s="27">
        <f t="shared" si="0"/>
        <v>64.999989539573889</v>
      </c>
      <c r="H32" s="28">
        <f t="shared" si="1"/>
        <v>64.999989539573889</v>
      </c>
      <c r="I32" s="28">
        <f t="shared" si="2"/>
        <v>131.90602545188236</v>
      </c>
    </row>
    <row r="33" spans="1:9" s="38" customFormat="1" ht="20.25" customHeight="1">
      <c r="A33" s="47">
        <v>2</v>
      </c>
      <c r="B33" s="34" t="s">
        <v>35</v>
      </c>
      <c r="C33" s="35">
        <v>287893</v>
      </c>
      <c r="D33" s="37">
        <v>485592</v>
      </c>
      <c r="E33" s="37">
        <v>485592</v>
      </c>
      <c r="F33" s="37">
        <f>E33</f>
        <v>485592</v>
      </c>
      <c r="G33" s="27">
        <f t="shared" si="0"/>
        <v>100</v>
      </c>
      <c r="H33" s="28">
        <f t="shared" si="1"/>
        <v>100</v>
      </c>
      <c r="I33" s="28">
        <f t="shared" si="2"/>
        <v>168.67099929487694</v>
      </c>
    </row>
    <row r="34" spans="1:9" s="38" customFormat="1" ht="20.25" customHeight="1">
      <c r="A34" s="48">
        <v>3</v>
      </c>
      <c r="B34" s="49" t="s">
        <v>36</v>
      </c>
      <c r="C34" s="50">
        <v>243212</v>
      </c>
      <c r="D34" s="51">
        <v>278111</v>
      </c>
      <c r="E34" s="51">
        <v>278111</v>
      </c>
      <c r="F34" s="51">
        <v>194678</v>
      </c>
      <c r="G34" s="27">
        <f t="shared" si="0"/>
        <v>70.000107870598427</v>
      </c>
      <c r="H34" s="28">
        <f t="shared" si="1"/>
        <v>70.000107870598427</v>
      </c>
      <c r="I34" s="28">
        <f t="shared" si="2"/>
        <v>80.044570169235072</v>
      </c>
    </row>
    <row r="35" spans="1:9" ht="20.25" customHeight="1">
      <c r="A35" s="53"/>
      <c r="B35" s="54"/>
      <c r="C35" s="55"/>
      <c r="D35" s="56"/>
      <c r="E35" s="56"/>
      <c r="F35" s="56"/>
      <c r="G35" s="57"/>
      <c r="H35" s="58"/>
      <c r="I35" s="59"/>
    </row>
    <row r="36" spans="1:9" ht="20.25" customHeight="1">
      <c r="A36" s="60"/>
      <c r="B36" s="60"/>
      <c r="C36" s="61"/>
      <c r="D36" s="60"/>
      <c r="E36" s="60"/>
      <c r="F36" s="60"/>
      <c r="G36" s="62"/>
      <c r="H36" s="63"/>
      <c r="I36" s="64"/>
    </row>
    <row r="37" spans="1:9" ht="20.25" customHeight="1">
      <c r="A37" s="65"/>
      <c r="B37" s="65"/>
      <c r="C37" s="66"/>
      <c r="D37" s="65"/>
      <c r="E37" s="65"/>
      <c r="F37" s="65"/>
      <c r="G37" s="67"/>
      <c r="H37" s="1"/>
    </row>
    <row r="38" spans="1:9" ht="20.25" customHeight="1">
      <c r="A38" s="72"/>
      <c r="B38" s="72"/>
      <c r="C38" s="72"/>
      <c r="D38" s="72"/>
      <c r="E38" s="72"/>
      <c r="F38" s="72"/>
      <c r="G38" s="72"/>
      <c r="H38" s="1"/>
    </row>
    <row r="39" spans="1:9" ht="20.25" customHeight="1">
      <c r="A39" s="72"/>
      <c r="B39" s="72"/>
      <c r="C39" s="72"/>
      <c r="D39" s="72"/>
      <c r="E39" s="72"/>
      <c r="F39" s="72"/>
      <c r="G39" s="72"/>
      <c r="H39" s="1"/>
    </row>
    <row r="40" spans="1:9" ht="74.25" customHeight="1">
      <c r="A40" s="72"/>
      <c r="B40" s="72"/>
      <c r="C40" s="72"/>
      <c r="D40" s="72"/>
      <c r="E40" s="72"/>
      <c r="F40" s="72"/>
      <c r="G40" s="72"/>
      <c r="H40" s="1"/>
    </row>
    <row r="41" spans="1:9" ht="74.25" customHeight="1">
      <c r="D41" s="68"/>
      <c r="E41" s="69"/>
      <c r="F41" s="69"/>
      <c r="H41" s="1"/>
    </row>
    <row r="42" spans="1:9" ht="74.25" customHeight="1">
      <c r="E42" s="68"/>
      <c r="F42" s="68"/>
      <c r="H42" s="1"/>
    </row>
    <row r="43" spans="1:9" ht="74.25" customHeight="1">
      <c r="D43" s="68"/>
      <c r="H43" s="1"/>
    </row>
    <row r="44" spans="1:9" ht="74.25" customHeight="1"/>
    <row r="45" spans="1:9" ht="74.25" customHeight="1"/>
    <row r="46" spans="1:9" ht="74.25" customHeight="1"/>
    <row r="47" spans="1:9" ht="74.25" customHeight="1"/>
    <row r="48" spans="1:9" ht="74.25" customHeight="1"/>
    <row r="49" ht="74.25" customHeight="1"/>
    <row r="50" ht="74.25" customHeight="1"/>
    <row r="51" ht="74.25" customHeight="1"/>
    <row r="52" ht="74.25" customHeight="1"/>
    <row r="53" ht="74.25" customHeight="1"/>
    <row r="89" spans="4:8">
      <c r="D89" s="68"/>
      <c r="H89" s="1"/>
    </row>
  </sheetData>
  <mergeCells count="12">
    <mergeCell ref="G5:I5"/>
    <mergeCell ref="A38:G38"/>
    <mergeCell ref="A39:G39"/>
    <mergeCell ref="A40:G40"/>
    <mergeCell ref="G1:I1"/>
    <mergeCell ref="A2:I2"/>
    <mergeCell ref="A3:I3"/>
    <mergeCell ref="A5:A6"/>
    <mergeCell ref="B5:B6"/>
    <mergeCell ref="C5:C6"/>
    <mergeCell ref="D5:E5"/>
    <mergeCell ref="F5:F6"/>
  </mergeCells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2019-01-10T07:43:24Z</cp:lastPrinted>
  <dcterms:created xsi:type="dcterms:W3CDTF">2019-01-10T00:33:58Z</dcterms:created>
  <dcterms:modified xsi:type="dcterms:W3CDTF">2019-01-10T07:43:26Z</dcterms:modified>
</cp:coreProperties>
</file>