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580" windowHeight="9120" firstSheet="2" activeTab="2"/>
  </bookViews>
  <sheets>
    <sheet name="30.11" sheetId="2" r:id="rId1"/>
    <sheet name="04.12" sheetId="3" r:id="rId2"/>
    <sheet name="Bao cao" sheetId="4" r:id="rId3"/>
  </sheets>
  <calcPr calcId="124519"/>
</workbook>
</file>

<file path=xl/calcChain.xml><?xml version="1.0" encoding="utf-8"?>
<calcChain xmlns="http://schemas.openxmlformats.org/spreadsheetml/2006/main">
  <c r="H39" i="4"/>
  <c r="H40"/>
  <c r="H38"/>
  <c r="I38"/>
  <c r="G39" l="1"/>
  <c r="G40"/>
  <c r="G38"/>
  <c r="F30"/>
  <c r="G30"/>
  <c r="H30"/>
  <c r="I28"/>
  <c r="I10"/>
  <c r="I9" s="1"/>
  <c r="I18"/>
  <c r="D38"/>
  <c r="D28" l="1"/>
  <c r="C28"/>
  <c r="E30"/>
  <c r="E18" l="1"/>
  <c r="D18"/>
  <c r="C18"/>
  <c r="C9" l="1"/>
  <c r="D10"/>
  <c r="D9" s="1"/>
  <c r="E10"/>
  <c r="E9" s="1"/>
  <c r="E38"/>
  <c r="C10"/>
  <c r="H26" l="1"/>
  <c r="G26"/>
  <c r="F26"/>
  <c r="H28"/>
  <c r="G28"/>
  <c r="F28"/>
  <c r="H27"/>
  <c r="G27"/>
  <c r="F27"/>
  <c r="H23"/>
  <c r="G23"/>
  <c r="F23"/>
  <c r="H21"/>
  <c r="G21"/>
  <c r="F21"/>
  <c r="G15"/>
  <c r="F15"/>
  <c r="H22"/>
  <c r="G22"/>
  <c r="F22"/>
  <c r="H24"/>
  <c r="G24"/>
  <c r="F24"/>
  <c r="H17"/>
  <c r="G17"/>
  <c r="F17"/>
  <c r="H14"/>
  <c r="G14"/>
  <c r="F14"/>
  <c r="H20"/>
  <c r="G20"/>
  <c r="F20"/>
  <c r="H16"/>
  <c r="G16"/>
  <c r="F16"/>
  <c r="H13"/>
  <c r="G13"/>
  <c r="F13"/>
  <c r="H12"/>
  <c r="G12"/>
  <c r="F12"/>
  <c r="F11"/>
  <c r="H11" l="1"/>
  <c r="G11"/>
  <c r="H10" l="1"/>
  <c r="H9" l="1"/>
  <c r="L12" i="3" l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K25"/>
  <c r="K27"/>
  <c r="K28"/>
  <c r="K29"/>
  <c r="K30"/>
  <c r="K31"/>
  <c r="K32"/>
  <c r="K33"/>
  <c r="K34"/>
  <c r="K13"/>
  <c r="K14"/>
  <c r="K15"/>
  <c r="K16"/>
  <c r="K17"/>
  <c r="K18"/>
  <c r="K19"/>
  <c r="K20"/>
  <c r="K21"/>
  <c r="K22"/>
  <c r="K23"/>
  <c r="K24"/>
  <c r="E26"/>
  <c r="E12"/>
  <c r="E11" s="1"/>
  <c r="E10" s="1"/>
  <c r="E9" s="1"/>
  <c r="F26"/>
  <c r="F12"/>
  <c r="F11" s="1"/>
  <c r="K11" s="1"/>
  <c r="I33"/>
  <c r="H33"/>
  <c r="G33"/>
  <c r="I32"/>
  <c r="H32"/>
  <c r="G32"/>
  <c r="H31"/>
  <c r="G31"/>
  <c r="I30"/>
  <c r="H30"/>
  <c r="G30"/>
  <c r="I29"/>
  <c r="H29"/>
  <c r="G29"/>
  <c r="I28"/>
  <c r="H28"/>
  <c r="G28"/>
  <c r="I27"/>
  <c r="H27"/>
  <c r="G27"/>
  <c r="J26"/>
  <c r="D26"/>
  <c r="C26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H14"/>
  <c r="G14"/>
  <c r="I13"/>
  <c r="H13"/>
  <c r="G13"/>
  <c r="J12"/>
  <c r="I12"/>
  <c r="D12"/>
  <c r="C12"/>
  <c r="J11"/>
  <c r="D11"/>
  <c r="C11"/>
  <c r="C10" s="1"/>
  <c r="C9" s="1"/>
  <c r="F26" i="2"/>
  <c r="E26"/>
  <c r="F12"/>
  <c r="E12"/>
  <c r="E11" s="1"/>
  <c r="E10" s="1"/>
  <c r="E9" s="1"/>
  <c r="F11"/>
  <c r="F10" s="1"/>
  <c r="F9" s="1"/>
  <c r="L10" i="3" l="1"/>
  <c r="L11"/>
  <c r="G26"/>
  <c r="J10"/>
  <c r="J9" s="1"/>
  <c r="K26"/>
  <c r="K12"/>
  <c r="G12"/>
  <c r="F10"/>
  <c r="I11"/>
  <c r="G11"/>
  <c r="H12"/>
  <c r="H11"/>
  <c r="D10"/>
  <c r="D9" s="1"/>
  <c r="I26"/>
  <c r="H26"/>
  <c r="G26" i="2"/>
  <c r="I33"/>
  <c r="H33"/>
  <c r="G33"/>
  <c r="I32"/>
  <c r="H32"/>
  <c r="G32"/>
  <c r="H31"/>
  <c r="G31"/>
  <c r="I30"/>
  <c r="H30"/>
  <c r="G30"/>
  <c r="I29"/>
  <c r="H29"/>
  <c r="G29"/>
  <c r="I28"/>
  <c r="H28"/>
  <c r="G28"/>
  <c r="I27"/>
  <c r="H27"/>
  <c r="G27"/>
  <c r="J26"/>
  <c r="D26"/>
  <c r="C26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H14"/>
  <c r="G14"/>
  <c r="I13"/>
  <c r="H13"/>
  <c r="G13"/>
  <c r="J12"/>
  <c r="D12"/>
  <c r="C12"/>
  <c r="J11"/>
  <c r="J10" s="1"/>
  <c r="J9" s="1"/>
  <c r="D11"/>
  <c r="C11"/>
  <c r="D10"/>
  <c r="C10"/>
  <c r="D9"/>
  <c r="C9"/>
  <c r="F9" i="3" l="1"/>
  <c r="K9" s="1"/>
  <c r="L9" s="1"/>
  <c r="K10"/>
  <c r="I10"/>
  <c r="G10"/>
  <c r="H10"/>
  <c r="G12" i="2"/>
  <c r="I12"/>
  <c r="I26"/>
  <c r="H12"/>
  <c r="H26"/>
  <c r="I9" i="3" l="1"/>
  <c r="G9"/>
  <c r="H9"/>
  <c r="I11" i="2"/>
  <c r="H11"/>
  <c r="G11"/>
  <c r="I10"/>
  <c r="G10"/>
  <c r="H10"/>
  <c r="G9" l="1"/>
  <c r="I9"/>
  <c r="H9"/>
  <c r="F9" i="4"/>
  <c r="G10"/>
  <c r="F10" l="1"/>
  <c r="G9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<sst xmlns="http://schemas.openxmlformats.org/spreadsheetml/2006/main" count="187" uniqueCount="89">
  <si>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</si>
  <si>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</si>
  <si>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</si>
  <si>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</si>
  <si>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</si>
  <si>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</si>
  <si>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</si>
  <si>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</si>
  <si>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</si>
  <si>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</si>
  <si>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</si>
  <si>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</si>
  <si>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</si>
  <si>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</si>
  <si>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</si>
  <si>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</si>
  <si>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</si>
  <si>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</si>
  <si>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</si>
  <si>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</si>
  <si>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</si>
  <si>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</si>
  <si>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</si>
  <si>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</si>
  <si>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</si>
  <si>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</si>
  <si>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</si>
  <si>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</si>
  <si>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</si>
  <si>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</si>
  <si>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</si>
  <si>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</si>
  <si>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</si>
  <si>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</si>
  <si>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</si>
  <si>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</si>
  <si>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</si>
  <si>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</si>
  <si>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</si>
  <si>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</si>
  <si>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</si>
  <si>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</si>
  <si>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</si>
  <si>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</si>
  <si>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</si>
  <si>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</si>
  <si>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</si>
  <si>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</si>
  <si>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</si>
  <si>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</si>
  <si>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</si>
  <si>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</si>
  <si>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</si>
  <si>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</si>
  <si>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</si>
  <si>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</si>
  <si>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</si>
  <si>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</si>
  <si>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</si>
  <si>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</si>
  <si>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</si>
  <si>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</si>
  <si>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</si>
  <si>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</si>
  <si>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</si>
  <si>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>ƯỚC THỰC HIỆN THU NSNN QUÝ I NĂM 2019</t>
  </si>
  <si>
    <t>Năm 2019</t>
  </si>
  <si>
    <t>Thực hiện 3 tháng năm 2018</t>
  </si>
  <si>
    <t xml:space="preserve">Thuế sử dụng đất nông nghiệp </t>
  </si>
  <si>
    <t>Ước thực hiện quý 1 năm 2019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</si>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</sst>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0" fontId="5" fillId="0" borderId="8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21" fillId="0" borderId="0" xfId="0" applyFont="1" applyAlignment="1"/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55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5" t="s">
        <v>8</v>
      </c>
      <c r="D7" s="10" t="s">
        <v>9</v>
      </c>
      <c r="E7" s="82"/>
      <c r="F7" s="82"/>
      <c r="G7" s="55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71">
        <f t="shared" si="2"/>
        <v>114.98784411411577</v>
      </c>
      <c r="J13" s="73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72"/>
      <c r="J14" s="74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56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6" t="s">
        <v>8</v>
      </c>
      <c r="D7" s="10" t="s">
        <v>9</v>
      </c>
      <c r="E7" s="82"/>
      <c r="F7" s="82"/>
      <c r="G7" s="56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71">
        <f t="shared" si="2"/>
        <v>115.04702127386848</v>
      </c>
      <c r="J13" s="73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72"/>
      <c r="J14" s="74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="85" zoomScaleNormal="85" workbookViewId="0">
      <selection activeCell="K15" sqref="K15"/>
    </sheetView>
  </sheetViews>
  <sheetFormatPr defaultRowHeight="15"/>
  <cols>
    <col min="1" max="1" width="6.7109375" style="61" customWidth="1"/>
    <col min="2" max="2" width="50.42578125" style="61" customWidth="1"/>
    <col min="3" max="3" width="11.7109375" style="61" bestFit="1" customWidth="1"/>
    <col min="4" max="4" width="12.42578125" style="61" bestFit="1" customWidth="1"/>
    <col min="5" max="5" width="15.42578125" style="61" customWidth="1"/>
    <col min="6" max="6" width="11.7109375" style="61" customWidth="1"/>
    <col min="7" max="7" width="12.140625" style="61" customWidth="1"/>
    <col min="8" max="8" width="14" style="61" customWidth="1"/>
    <col min="9" max="9" width="26.28515625" style="61" hidden="1" customWidth="1"/>
    <col min="10" max="10" width="26.28515625" style="61" customWidth="1"/>
    <col min="11" max="16384" width="9.140625" style="61"/>
  </cols>
  <sheetData>
    <row r="1" spans="1:13" ht="15.75">
      <c r="A1" s="96" t="s">
        <v>63</v>
      </c>
      <c r="B1" s="96"/>
      <c r="G1" s="70" t="s">
        <v>64</v>
      </c>
    </row>
    <row r="2" spans="1:13" ht="15.75">
      <c r="A2" s="60"/>
      <c r="B2" s="60"/>
      <c r="C2" s="60"/>
      <c r="D2" s="60"/>
      <c r="E2" s="60"/>
      <c r="F2" s="60"/>
    </row>
    <row r="3" spans="1:13" ht="18.75">
      <c r="A3" s="2"/>
      <c r="B3" s="86" t="s">
        <v>65</v>
      </c>
      <c r="C3" s="86"/>
      <c r="D3" s="86"/>
      <c r="E3" s="86"/>
      <c r="F3" s="86"/>
      <c r="G3" s="86"/>
    </row>
    <row r="4" spans="1:13" s="62" customFormat="1" ht="15.75">
      <c r="A4" s="3"/>
      <c r="B4" s="4"/>
      <c r="C4" s="4"/>
      <c r="D4" s="5"/>
      <c r="E4" s="6"/>
      <c r="G4" s="97" t="s">
        <v>0</v>
      </c>
      <c r="H4" s="97"/>
    </row>
    <row r="5" spans="1:13" s="8" customFormat="1" ht="27.75" customHeight="1">
      <c r="A5" s="89" t="s">
        <v>1</v>
      </c>
      <c r="B5" s="89" t="s">
        <v>2</v>
      </c>
      <c r="C5" s="92" t="s">
        <v>66</v>
      </c>
      <c r="D5" s="92"/>
      <c r="E5" s="92"/>
      <c r="F5" s="93" t="s">
        <v>3</v>
      </c>
      <c r="G5" s="94"/>
      <c r="H5" s="76" t="s">
        <v>4</v>
      </c>
      <c r="I5" s="76" t="s">
        <v>67</v>
      </c>
      <c r="M5" s="9"/>
    </row>
    <row r="6" spans="1:13" s="8" customFormat="1" ht="27.75" customHeight="1">
      <c r="A6" s="90"/>
      <c r="B6" s="90"/>
      <c r="C6" s="79" t="s">
        <v>6</v>
      </c>
      <c r="D6" s="80"/>
      <c r="E6" s="83" t="s">
        <v>69</v>
      </c>
      <c r="F6" s="84" t="s">
        <v>7</v>
      </c>
      <c r="G6" s="85"/>
      <c r="H6" s="77"/>
      <c r="I6" s="77"/>
      <c r="M6" s="9"/>
    </row>
    <row r="7" spans="1:13" s="8" customFormat="1" ht="27.75" customHeight="1">
      <c r="A7" s="91"/>
      <c r="B7" s="91"/>
      <c r="C7" s="58" t="s">
        <v>8</v>
      </c>
      <c r="D7" s="10" t="s">
        <v>9</v>
      </c>
      <c r="E7" s="82"/>
      <c r="F7" s="58" t="s">
        <v>8</v>
      </c>
      <c r="G7" s="10" t="s">
        <v>9</v>
      </c>
      <c r="H7" s="78"/>
      <c r="I7" s="78"/>
      <c r="M7" s="9"/>
    </row>
    <row r="8" spans="1:13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9" t="s">
        <v>53</v>
      </c>
      <c r="G8" s="59" t="s">
        <v>54</v>
      </c>
      <c r="H8" s="14" t="s">
        <v>10</v>
      </c>
      <c r="I8" s="14">
        <v>8</v>
      </c>
      <c r="M8" s="9"/>
    </row>
    <row r="9" spans="1:13" s="8" customFormat="1" ht="15.75">
      <c r="A9" s="15" t="s">
        <v>57</v>
      </c>
      <c r="B9" s="15" t="s">
        <v>88</v>
      </c>
      <c r="C9" s="16">
        <f>C10+C29+C30+C37</f>
        <v>5451200</v>
      </c>
      <c r="D9" s="16">
        <f>D10+D29+D30+D37</f>
        <v>6810000</v>
      </c>
      <c r="E9" s="16">
        <f>E10+E29+E30+E37</f>
        <v>1670471</v>
      </c>
      <c r="F9" s="17">
        <f>E9/C9*100</f>
        <v>30.644096712650427</v>
      </c>
      <c r="G9" s="17">
        <f t="shared" ref="G9:G16" si="0">E9/D9*100</f>
        <v>24.529676945668136</v>
      </c>
      <c r="H9" s="18">
        <f>E9/I9*100</f>
        <v>118.66694324133672</v>
      </c>
      <c r="I9" s="19">
        <f>I10+I29+I30+I37</f>
        <v>1407697</v>
      </c>
      <c r="J9" s="20"/>
      <c r="K9" s="20"/>
      <c r="L9" s="20"/>
      <c r="M9" s="9"/>
    </row>
    <row r="10" spans="1:13" s="8" customFormat="1" ht="15.75">
      <c r="A10" s="15" t="s">
        <v>12</v>
      </c>
      <c r="B10" s="21" t="s">
        <v>59</v>
      </c>
      <c r="C10" s="16">
        <f>SUM(C11:C18)+C24+C25+C26+C27+C28</f>
        <v>5314700</v>
      </c>
      <c r="D10" s="16">
        <f t="shared" ref="D10:E10" si="1">SUM(D11:D18)+D24+D25+D26+D27+D28</f>
        <v>6670000</v>
      </c>
      <c r="E10" s="16">
        <f t="shared" si="1"/>
        <v>1585554</v>
      </c>
      <c r="F10" s="17">
        <f>E10/C10*100</f>
        <v>29.833367828852055</v>
      </c>
      <c r="G10" s="17">
        <f t="shared" si="0"/>
        <v>23.771424287856071</v>
      </c>
      <c r="H10" s="18">
        <f t="shared" ref="H10:H24" si="2">E10/I10*100</f>
        <v>113.37241229399886</v>
      </c>
      <c r="I10" s="19">
        <f>SUM(I11:I18)+I24+I25+I26+I27+I28</f>
        <v>1398536</v>
      </c>
      <c r="J10" s="20"/>
      <c r="K10" s="20"/>
      <c r="M10" s="9"/>
    </row>
    <row r="11" spans="1:13" s="8" customFormat="1" ht="15.75">
      <c r="A11" s="25">
        <v>1</v>
      </c>
      <c r="B11" s="26" t="s">
        <v>16</v>
      </c>
      <c r="C11" s="26">
        <v>1397000</v>
      </c>
      <c r="D11" s="26">
        <v>1611960</v>
      </c>
      <c r="E11" s="47">
        <v>465630</v>
      </c>
      <c r="F11" s="27">
        <f>E11/C11*100</f>
        <v>33.330708661417326</v>
      </c>
      <c r="G11" s="27">
        <f t="shared" si="0"/>
        <v>28.885952505024935</v>
      </c>
      <c r="H11" s="18">
        <f t="shared" si="2"/>
        <v>118.6853689434471</v>
      </c>
      <c r="I11" s="28">
        <v>392323</v>
      </c>
      <c r="J11" s="20"/>
      <c r="K11" s="20"/>
      <c r="M11" s="9"/>
    </row>
    <row r="12" spans="1:13" s="8" customFormat="1" ht="15.75">
      <c r="A12" s="25">
        <v>2</v>
      </c>
      <c r="B12" s="65" t="s">
        <v>70</v>
      </c>
      <c r="C12" s="26">
        <v>33000</v>
      </c>
      <c r="D12" s="26">
        <v>36200</v>
      </c>
      <c r="E12" s="49">
        <v>17396</v>
      </c>
      <c r="F12" s="31">
        <f t="shared" ref="F12:F17" si="3">$E12/C12*100</f>
        <v>52.715151515151518</v>
      </c>
      <c r="G12" s="31">
        <f t="shared" si="0"/>
        <v>48.055248618784532</v>
      </c>
      <c r="H12" s="18">
        <f t="shared" si="2"/>
        <v>142.01975671483387</v>
      </c>
      <c r="I12" s="28">
        <v>12249</v>
      </c>
      <c r="J12" s="20"/>
      <c r="K12" s="20"/>
      <c r="M12" s="9"/>
    </row>
    <row r="13" spans="1:13" s="8" customFormat="1" ht="15.75">
      <c r="A13" s="25">
        <v>3</v>
      </c>
      <c r="B13" s="26" t="s">
        <v>21</v>
      </c>
      <c r="C13" s="26">
        <v>1290000</v>
      </c>
      <c r="D13" s="26">
        <v>1290095</v>
      </c>
      <c r="E13" s="48">
        <v>321407</v>
      </c>
      <c r="F13" s="31">
        <f t="shared" si="3"/>
        <v>24.915271317829458</v>
      </c>
      <c r="G13" s="31">
        <f t="shared" si="0"/>
        <v>24.913436607381627</v>
      </c>
      <c r="H13" s="18">
        <f t="shared" si="2"/>
        <v>93.311017369871124</v>
      </c>
      <c r="I13" s="28">
        <v>344447</v>
      </c>
      <c r="J13" s="20"/>
      <c r="K13" s="20"/>
      <c r="M13" s="9"/>
    </row>
    <row r="14" spans="1:13" s="8" customFormat="1" ht="15.75">
      <c r="A14" s="25">
        <v>4</v>
      </c>
      <c r="B14" s="26" t="s">
        <v>27</v>
      </c>
      <c r="C14" s="26">
        <v>430000</v>
      </c>
      <c r="D14" s="26">
        <v>429090</v>
      </c>
      <c r="E14" s="48">
        <v>142959</v>
      </c>
      <c r="F14" s="31">
        <f t="shared" si="3"/>
        <v>33.246279069767439</v>
      </c>
      <c r="G14" s="31">
        <f>E14/D14*100</f>
        <v>33.316786688107392</v>
      </c>
      <c r="H14" s="18">
        <f>E14/I14*100</f>
        <v>134.70178083482523</v>
      </c>
      <c r="I14" s="28">
        <v>106130</v>
      </c>
      <c r="J14" s="20"/>
      <c r="K14" s="20"/>
      <c r="M14" s="9"/>
    </row>
    <row r="15" spans="1:13" s="8" customFormat="1" ht="15.75">
      <c r="A15" s="25">
        <v>5</v>
      </c>
      <c r="B15" s="26" t="s">
        <v>35</v>
      </c>
      <c r="C15" s="33">
        <v>560000</v>
      </c>
      <c r="D15" s="33">
        <v>562000</v>
      </c>
      <c r="E15" s="50">
        <v>158819</v>
      </c>
      <c r="F15" s="31">
        <f t="shared" si="3"/>
        <v>28.36053571428571</v>
      </c>
      <c r="G15" s="31">
        <f>E15/D15*100</f>
        <v>28.259608540925267</v>
      </c>
      <c r="H15" s="18"/>
      <c r="I15" s="28">
        <v>105981</v>
      </c>
      <c r="J15" s="20"/>
      <c r="K15" s="20"/>
      <c r="M15" s="9"/>
    </row>
    <row r="16" spans="1:13" s="8" customFormat="1" ht="15.75">
      <c r="A16" s="25">
        <v>6</v>
      </c>
      <c r="B16" s="26" t="s">
        <v>24</v>
      </c>
      <c r="C16" s="26">
        <v>340000</v>
      </c>
      <c r="D16" s="26">
        <v>340200</v>
      </c>
      <c r="E16" s="48">
        <v>102619</v>
      </c>
      <c r="F16" s="31">
        <f t="shared" si="3"/>
        <v>30.182058823529413</v>
      </c>
      <c r="G16" s="31">
        <f t="shared" si="0"/>
        <v>30.164315108759553</v>
      </c>
      <c r="H16" s="18">
        <f t="shared" si="2"/>
        <v>121.92018439092777</v>
      </c>
      <c r="I16" s="28">
        <v>84169</v>
      </c>
      <c r="J16" s="20"/>
      <c r="K16" s="20"/>
      <c r="M16" s="9"/>
    </row>
    <row r="17" spans="1:13" s="8" customFormat="1" ht="15.75">
      <c r="A17" s="25">
        <v>7</v>
      </c>
      <c r="B17" s="26" t="s">
        <v>29</v>
      </c>
      <c r="C17" s="26">
        <v>150000</v>
      </c>
      <c r="D17" s="26">
        <v>150428</v>
      </c>
      <c r="E17" s="48">
        <v>48643</v>
      </c>
      <c r="F17" s="31">
        <f t="shared" si="3"/>
        <v>32.428666666666665</v>
      </c>
      <c r="G17" s="31">
        <f>E17/D17*100</f>
        <v>32.336400138272133</v>
      </c>
      <c r="H17" s="18">
        <f>E17/I17*100</f>
        <v>94.58650125420499</v>
      </c>
      <c r="I17" s="28">
        <v>51427</v>
      </c>
      <c r="J17" s="20"/>
      <c r="K17" s="20"/>
      <c r="M17" s="9"/>
    </row>
    <row r="18" spans="1:13" s="8" customFormat="1" ht="15.75">
      <c r="A18" s="25">
        <v>8</v>
      </c>
      <c r="B18" s="26" t="s">
        <v>71</v>
      </c>
      <c r="C18" s="26">
        <f>C19+C20+C21+C22+C23</f>
        <v>788000</v>
      </c>
      <c r="D18" s="26">
        <f>D19+D20+D21+D22+D23</f>
        <v>1830000</v>
      </c>
      <c r="E18" s="26">
        <f>E19+E20+E21+E22+E23</f>
        <v>216478</v>
      </c>
      <c r="F18" s="31"/>
      <c r="G18" s="31"/>
      <c r="H18" s="18"/>
      <c r="I18" s="28">
        <f>I19+I20+I21+I22+I23</f>
        <v>216438</v>
      </c>
      <c r="J18" s="20"/>
      <c r="K18" s="20"/>
      <c r="M18" s="9"/>
    </row>
    <row r="19" spans="1:13" s="8" customFormat="1" ht="15.75">
      <c r="A19" s="25" t="s">
        <v>86</v>
      </c>
      <c r="B19" s="26" t="s">
        <v>68</v>
      </c>
      <c r="C19" s="26"/>
      <c r="D19" s="26"/>
      <c r="E19" s="48">
        <v>91</v>
      </c>
      <c r="F19" s="31"/>
      <c r="G19" s="31"/>
      <c r="H19" s="18"/>
      <c r="I19" s="28">
        <v>0</v>
      </c>
      <c r="J19" s="20"/>
      <c r="K19" s="20"/>
      <c r="M19" s="9"/>
    </row>
    <row r="20" spans="1:13" s="8" customFormat="1" ht="15.75">
      <c r="A20" s="25" t="s">
        <v>86</v>
      </c>
      <c r="B20" s="26" t="s">
        <v>25</v>
      </c>
      <c r="C20" s="26">
        <v>13000</v>
      </c>
      <c r="D20" s="26">
        <v>11870</v>
      </c>
      <c r="E20" s="50">
        <v>1794</v>
      </c>
      <c r="F20" s="31">
        <f t="shared" ref="F20:F24" si="4">$E20/C20*100</f>
        <v>13.8</v>
      </c>
      <c r="G20" s="31">
        <f t="shared" ref="G20:G26" si="5">E20/D20*100</f>
        <v>15.113732097725357</v>
      </c>
      <c r="H20" s="18">
        <f t="shared" si="2"/>
        <v>164.28571428571428</v>
      </c>
      <c r="I20" s="28">
        <v>1092</v>
      </c>
      <c r="J20" s="20"/>
      <c r="K20" s="20"/>
      <c r="M20" s="9"/>
    </row>
    <row r="21" spans="1:13" s="8" customFormat="1" ht="15.75">
      <c r="A21" s="25" t="s">
        <v>86</v>
      </c>
      <c r="B21" s="26" t="s">
        <v>72</v>
      </c>
      <c r="C21" s="26">
        <v>700000</v>
      </c>
      <c r="D21" s="26">
        <v>1740000</v>
      </c>
      <c r="E21" s="48">
        <v>193846</v>
      </c>
      <c r="F21" s="31">
        <f>E21/C21*100</f>
        <v>27.692285714285713</v>
      </c>
      <c r="G21" s="31">
        <f>E21/D21*100</f>
        <v>11.140574712643678</v>
      </c>
      <c r="H21" s="18">
        <f>E21/I21*100</f>
        <v>128.70725715423944</v>
      </c>
      <c r="I21" s="28">
        <v>150610</v>
      </c>
      <c r="J21" s="20"/>
      <c r="K21" s="20"/>
      <c r="M21" s="9"/>
    </row>
    <row r="22" spans="1:13" s="8" customFormat="1" ht="15.75">
      <c r="A22" s="25" t="s">
        <v>86</v>
      </c>
      <c r="B22" s="26" t="s">
        <v>46</v>
      </c>
      <c r="C22" s="26">
        <v>70000</v>
      </c>
      <c r="D22" s="26">
        <v>73130</v>
      </c>
      <c r="E22" s="50">
        <v>20497</v>
      </c>
      <c r="F22" s="31">
        <f>$E22/C22*100</f>
        <v>29.28142857142857</v>
      </c>
      <c r="G22" s="31">
        <f>E22/D22*100</f>
        <v>28.028169014084508</v>
      </c>
      <c r="H22" s="18">
        <f>E22/I22*100</f>
        <v>31.808376914601403</v>
      </c>
      <c r="I22" s="28">
        <v>64439</v>
      </c>
      <c r="J22" s="20"/>
      <c r="K22" s="20"/>
      <c r="M22" s="9"/>
    </row>
    <row r="23" spans="1:13" s="8" customFormat="1" ht="31.5">
      <c r="A23" s="25" t="s">
        <v>86</v>
      </c>
      <c r="B23" s="65" t="s">
        <v>73</v>
      </c>
      <c r="C23" s="26">
        <v>5000</v>
      </c>
      <c r="D23" s="26">
        <v>5000</v>
      </c>
      <c r="E23" s="50">
        <v>250</v>
      </c>
      <c r="F23" s="31">
        <f t="shared" ref="F23" si="6">E23/C23*100</f>
        <v>5</v>
      </c>
      <c r="G23" s="31">
        <f t="shared" ref="G23" si="7">E23/D23*100</f>
        <v>5</v>
      </c>
      <c r="H23" s="18">
        <f t="shared" ref="H23" si="8">E23/I23*100</f>
        <v>84.17508417508418</v>
      </c>
      <c r="I23" s="28">
        <v>297</v>
      </c>
      <c r="J23" s="20"/>
      <c r="K23" s="20"/>
      <c r="M23" s="9"/>
    </row>
    <row r="24" spans="1:13" s="8" customFormat="1" ht="15.75">
      <c r="A24" s="25">
        <v>9</v>
      </c>
      <c r="B24" s="26" t="s">
        <v>32</v>
      </c>
      <c r="C24" s="26">
        <v>33000</v>
      </c>
      <c r="D24" s="26">
        <v>44239</v>
      </c>
      <c r="E24" s="48">
        <v>22195</v>
      </c>
      <c r="F24" s="31">
        <f t="shared" si="4"/>
        <v>67.257575757575765</v>
      </c>
      <c r="G24" s="31">
        <f t="shared" si="5"/>
        <v>50.170663893849323</v>
      </c>
      <c r="H24" s="18">
        <f t="shared" si="2"/>
        <v>320.41287714739423</v>
      </c>
      <c r="I24" s="28">
        <v>6927</v>
      </c>
      <c r="J24" s="20"/>
      <c r="K24" s="20"/>
      <c r="M24" s="9"/>
    </row>
    <row r="25" spans="1:13" s="8" customFormat="1" ht="47.25">
      <c r="A25" s="25">
        <v>10</v>
      </c>
      <c r="B25" s="66" t="s">
        <v>87</v>
      </c>
      <c r="C25" s="26"/>
      <c r="D25" s="26"/>
      <c r="E25" s="48">
        <v>1500</v>
      </c>
      <c r="F25" s="31"/>
      <c r="G25" s="31"/>
      <c r="H25" s="18"/>
      <c r="I25" s="28">
        <v>0</v>
      </c>
      <c r="J25" s="20"/>
      <c r="K25" s="20"/>
      <c r="M25" s="9"/>
    </row>
    <row r="26" spans="1:13" s="8" customFormat="1" ht="15.75">
      <c r="A26" s="25">
        <v>11</v>
      </c>
      <c r="B26" s="26" t="s">
        <v>43</v>
      </c>
      <c r="C26" s="36">
        <v>106000</v>
      </c>
      <c r="D26" s="36">
        <v>130000</v>
      </c>
      <c r="E26" s="50">
        <v>47448</v>
      </c>
      <c r="F26" s="37">
        <f t="shared" ref="F26" si="9">E26/C26*100</f>
        <v>44.762264150943395</v>
      </c>
      <c r="G26" s="37">
        <f t="shared" si="5"/>
        <v>36.498461538461541</v>
      </c>
      <c r="H26" s="18">
        <f t="shared" ref="H26" si="10">E26/I26*100</f>
        <v>129.70667833028077</v>
      </c>
      <c r="I26" s="28">
        <v>36581</v>
      </c>
      <c r="J26" s="20"/>
      <c r="K26" s="20"/>
      <c r="M26" s="9"/>
    </row>
    <row r="27" spans="1:13" s="8" customFormat="1" ht="15.75">
      <c r="A27" s="25">
        <v>12</v>
      </c>
      <c r="B27" s="26" t="s">
        <v>74</v>
      </c>
      <c r="C27" s="26">
        <v>2000</v>
      </c>
      <c r="D27" s="26">
        <v>10350</v>
      </c>
      <c r="E27" s="50">
        <v>366</v>
      </c>
      <c r="F27" s="31">
        <f t="shared" ref="F27:F30" si="11">E27/C27*100</f>
        <v>18.3</v>
      </c>
      <c r="G27" s="31">
        <f t="shared" ref="G27:G30" si="12">E27/D27*100</f>
        <v>3.5362318840579707</v>
      </c>
      <c r="H27" s="18">
        <f t="shared" ref="H27:H30" si="13">E27/I27*100</f>
        <v>110.57401812688821</v>
      </c>
      <c r="I27" s="28">
        <v>331</v>
      </c>
      <c r="J27" s="20"/>
      <c r="K27" s="20"/>
      <c r="M27" s="9"/>
    </row>
    <row r="28" spans="1:13" s="8" customFormat="1" ht="15.75">
      <c r="A28" s="25">
        <v>13</v>
      </c>
      <c r="B28" s="26" t="s">
        <v>42</v>
      </c>
      <c r="C28" s="26">
        <f>183000+2700</f>
        <v>185700</v>
      </c>
      <c r="D28" s="26">
        <f>184650+50788</f>
        <v>235438</v>
      </c>
      <c r="E28" s="50">
        <v>40094</v>
      </c>
      <c r="F28" s="27">
        <f t="shared" si="11"/>
        <v>21.59073774905762</v>
      </c>
      <c r="G28" s="27">
        <f t="shared" si="12"/>
        <v>17.029536438467876</v>
      </c>
      <c r="H28" s="18">
        <f t="shared" si="13"/>
        <v>96.535285194905256</v>
      </c>
      <c r="I28" s="28">
        <f>36290+5243</f>
        <v>41533</v>
      </c>
      <c r="J28" s="20"/>
      <c r="K28" s="20"/>
      <c r="M28" s="9"/>
    </row>
    <row r="29" spans="1:13" s="68" customFormat="1" ht="15.75">
      <c r="A29" s="15" t="s">
        <v>44</v>
      </c>
      <c r="B29" s="21" t="s">
        <v>75</v>
      </c>
      <c r="C29" s="21">
        <v>0</v>
      </c>
      <c r="D29" s="21">
        <v>0</v>
      </c>
      <c r="E29" s="52">
        <v>0</v>
      </c>
      <c r="F29" s="27"/>
      <c r="G29" s="27"/>
      <c r="H29" s="57"/>
      <c r="I29" s="19">
        <v>0</v>
      </c>
      <c r="J29" s="67"/>
      <c r="K29" s="67"/>
      <c r="M29" s="69"/>
    </row>
    <row r="30" spans="1:13" s="68" customFormat="1" ht="15.75">
      <c r="A30" s="15" t="s">
        <v>76</v>
      </c>
      <c r="B30" s="21" t="s">
        <v>77</v>
      </c>
      <c r="C30" s="21">
        <v>136500</v>
      </c>
      <c r="D30" s="21">
        <v>140000</v>
      </c>
      <c r="E30" s="52">
        <f>E31+E32+E33+E34+E35+E36</f>
        <v>84917</v>
      </c>
      <c r="F30" s="17">
        <f t="shared" si="11"/>
        <v>62.210256410256413</v>
      </c>
      <c r="G30" s="17">
        <f t="shared" si="12"/>
        <v>60.655000000000001</v>
      </c>
      <c r="H30" s="57">
        <f t="shared" si="13"/>
        <v>926.94029036131428</v>
      </c>
      <c r="I30" s="19">
        <v>9161</v>
      </c>
      <c r="J30" s="67"/>
      <c r="K30" s="67"/>
      <c r="M30" s="69"/>
    </row>
    <row r="31" spans="1:13" s="8" customFormat="1" ht="15.75">
      <c r="A31" s="25">
        <v>1</v>
      </c>
      <c r="B31" s="26" t="s">
        <v>78</v>
      </c>
      <c r="C31" s="26"/>
      <c r="D31" s="26"/>
      <c r="E31" s="50">
        <v>84560</v>
      </c>
      <c r="F31" s="27"/>
      <c r="G31" s="27"/>
      <c r="H31" s="18"/>
      <c r="I31" s="28"/>
      <c r="J31" s="20"/>
      <c r="K31" s="20"/>
      <c r="M31" s="9"/>
    </row>
    <row r="32" spans="1:13" s="8" customFormat="1" ht="15.75">
      <c r="A32" s="25">
        <v>2</v>
      </c>
      <c r="B32" s="26" t="s">
        <v>79</v>
      </c>
      <c r="C32" s="26"/>
      <c r="D32" s="26"/>
      <c r="E32" s="50">
        <v>0</v>
      </c>
      <c r="F32" s="27"/>
      <c r="G32" s="27"/>
      <c r="H32" s="18"/>
      <c r="I32" s="28"/>
      <c r="J32" s="20"/>
      <c r="K32" s="20"/>
      <c r="M32" s="9"/>
    </row>
    <row r="33" spans="1:13" s="8" customFormat="1" ht="15.75">
      <c r="A33" s="25">
        <v>3</v>
      </c>
      <c r="B33" s="26" t="s">
        <v>80</v>
      </c>
      <c r="C33" s="26"/>
      <c r="D33" s="26"/>
      <c r="E33" s="50">
        <v>293</v>
      </c>
      <c r="F33" s="27"/>
      <c r="G33" s="27"/>
      <c r="H33" s="18"/>
      <c r="I33" s="28"/>
      <c r="J33" s="20"/>
      <c r="K33" s="20"/>
      <c r="M33" s="9"/>
    </row>
    <row r="34" spans="1:13" s="8" customFormat="1" ht="15.75">
      <c r="A34" s="25">
        <v>4</v>
      </c>
      <c r="B34" s="26" t="s">
        <v>81</v>
      </c>
      <c r="C34" s="26"/>
      <c r="D34" s="26"/>
      <c r="E34" s="50">
        <v>0</v>
      </c>
      <c r="F34" s="27"/>
      <c r="G34" s="27"/>
      <c r="H34" s="18"/>
      <c r="I34" s="28"/>
      <c r="J34" s="20"/>
      <c r="K34" s="20"/>
      <c r="M34" s="9"/>
    </row>
    <row r="35" spans="1:13" s="8" customFormat="1" ht="15.75">
      <c r="A35" s="25">
        <v>5</v>
      </c>
      <c r="B35" s="26" t="s">
        <v>82</v>
      </c>
      <c r="C35" s="26"/>
      <c r="D35" s="26"/>
      <c r="E35" s="50">
        <v>0</v>
      </c>
      <c r="F35" s="27"/>
      <c r="G35" s="27"/>
      <c r="H35" s="18"/>
      <c r="I35" s="28"/>
      <c r="J35" s="20"/>
      <c r="K35" s="20"/>
      <c r="M35" s="9"/>
    </row>
    <row r="36" spans="1:13" s="8" customFormat="1" ht="15.75">
      <c r="A36" s="25">
        <v>6</v>
      </c>
      <c r="B36" s="26" t="s">
        <v>83</v>
      </c>
      <c r="C36" s="26"/>
      <c r="D36" s="26"/>
      <c r="E36" s="50">
        <v>64</v>
      </c>
      <c r="F36" s="27"/>
      <c r="G36" s="27"/>
      <c r="H36" s="18"/>
      <c r="I36" s="28"/>
      <c r="J36" s="20"/>
      <c r="K36" s="20"/>
      <c r="M36" s="9"/>
    </row>
    <row r="37" spans="1:13" s="68" customFormat="1" ht="15.75">
      <c r="A37" s="15" t="s">
        <v>60</v>
      </c>
      <c r="B37" s="21" t="s">
        <v>84</v>
      </c>
      <c r="C37" s="21"/>
      <c r="D37" s="21">
        <v>0</v>
      </c>
      <c r="E37" s="52"/>
      <c r="F37" s="17"/>
      <c r="G37" s="17"/>
      <c r="H37" s="57"/>
      <c r="I37" s="19">
        <v>0</v>
      </c>
      <c r="J37" s="67"/>
      <c r="K37" s="67"/>
      <c r="M37" s="69"/>
    </row>
    <row r="38" spans="1:13" s="68" customFormat="1" ht="15.75">
      <c r="A38" s="15" t="s">
        <v>58</v>
      </c>
      <c r="B38" s="21" t="s">
        <v>85</v>
      </c>
      <c r="C38" s="21"/>
      <c r="D38" s="21">
        <f>D39+D40</f>
        <v>6142291</v>
      </c>
      <c r="E38" s="21">
        <f>E39+E40</f>
        <v>1505412</v>
      </c>
      <c r="F38" s="17"/>
      <c r="G38" s="17">
        <f>E38/D38*100</f>
        <v>24.50896579142864</v>
      </c>
      <c r="H38" s="57">
        <f>E38/I38*100</f>
        <v>118.49476483061854</v>
      </c>
      <c r="I38" s="19">
        <f>I39+I40</f>
        <v>1270446</v>
      </c>
      <c r="J38" s="67"/>
      <c r="K38" s="67"/>
      <c r="M38" s="69"/>
    </row>
    <row r="39" spans="1:13" s="68" customFormat="1" ht="15.75">
      <c r="A39" s="15">
        <v>1</v>
      </c>
      <c r="B39" s="26" t="s">
        <v>61</v>
      </c>
      <c r="C39" s="26"/>
      <c r="D39" s="26">
        <v>5791924</v>
      </c>
      <c r="E39" s="50">
        <v>1419460</v>
      </c>
      <c r="F39" s="17"/>
      <c r="G39" s="27">
        <f t="shared" ref="G39:G40" si="14">E39/D39*100</f>
        <v>24.507572958484953</v>
      </c>
      <c r="H39" s="57">
        <f t="shared" ref="H39:H40" si="15">E39/I39*100</f>
        <v>121.02212222257273</v>
      </c>
      <c r="I39" s="28">
        <v>1172893</v>
      </c>
      <c r="J39" s="67"/>
      <c r="K39" s="67"/>
      <c r="M39" s="69"/>
    </row>
    <row r="40" spans="1:13" s="68" customFormat="1" ht="15.75">
      <c r="A40" s="15">
        <v>2</v>
      </c>
      <c r="B40" s="26" t="s">
        <v>62</v>
      </c>
      <c r="C40" s="26"/>
      <c r="D40" s="26">
        <v>350367</v>
      </c>
      <c r="E40" s="50">
        <v>85952</v>
      </c>
      <c r="F40" s="17"/>
      <c r="G40" s="27">
        <f t="shared" si="14"/>
        <v>24.53199074113715</v>
      </c>
      <c r="H40" s="57">
        <f t="shared" si="15"/>
        <v>88.108002829231296</v>
      </c>
      <c r="I40" s="28">
        <v>97553</v>
      </c>
      <c r="J40" s="67"/>
      <c r="K40" s="67"/>
      <c r="M40" s="69"/>
    </row>
    <row r="41" spans="1:13" s="62" customFormat="1" ht="15.75">
      <c r="A41" s="39"/>
      <c r="B41" s="40"/>
      <c r="C41" s="40"/>
      <c r="D41" s="40"/>
      <c r="E41" s="42"/>
      <c r="F41" s="42"/>
      <c r="G41" s="63"/>
      <c r="H41" s="64"/>
      <c r="I41" s="63"/>
    </row>
    <row r="42" spans="1:13" s="62" customFormat="1" ht="15.75">
      <c r="A42" s="95"/>
      <c r="B42" s="95"/>
      <c r="C42" s="95"/>
      <c r="D42" s="95"/>
      <c r="E42" s="95"/>
      <c r="F42" s="95"/>
    </row>
    <row r="43" spans="1:13" s="62" customFormat="1" ht="15.75"/>
    <row r="44" spans="1:13" s="62" customFormat="1" ht="15.75"/>
  </sheetData>
  <mergeCells count="13">
    <mergeCell ref="A42:F42"/>
    <mergeCell ref="H5:H7"/>
    <mergeCell ref="C6:D6"/>
    <mergeCell ref="A1:B1"/>
    <mergeCell ref="C5:E5"/>
    <mergeCell ref="F5:G5"/>
    <mergeCell ref="G4:H4"/>
    <mergeCell ref="I5:I7"/>
    <mergeCell ref="E6:E7"/>
    <mergeCell ref="F6:G6"/>
    <mergeCell ref="B3:G3"/>
    <mergeCell ref="A5:A7"/>
    <mergeCell ref="B5:B7"/>
  </mergeCells>
  <pageMargins left="0.15" right="0.1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2019-04-17T03:15:28Z</cp:lastPrinted>
  <dcterms:created xsi:type="dcterms:W3CDTF">2018-01-02T07:29:48Z</dcterms:created>
  <dcterms:modified xsi:type="dcterms:W3CDTF">2019-04-17T03:15:39Z</dcterms:modified>
</cp:coreProperties>
</file>