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03. Cong khai ngan sach\Nam 2021\Quy 2-2021\"/>
    </mc:Choice>
  </mc:AlternateContent>
  <xr:revisionPtr revIDLastSave="0" documentId="13_ncr:1_{FA927340-8FCD-4F60-BC6B-0FD7BD19952D}"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workbook>
</file>

<file path=xl/calcChain.xml><?xml version="1.0" encoding="utf-8"?>
<calcChain xmlns="http://schemas.openxmlformats.org/spreadsheetml/2006/main">
  <c r="C8" i="1" l="1"/>
  <c r="F10" i="1" l="1"/>
  <c r="F11" i="1"/>
  <c r="F12" i="1"/>
  <c r="F13" i="1"/>
  <c r="F14" i="1"/>
  <c r="F15" i="1"/>
  <c r="F16" i="1"/>
  <c r="F17" i="1"/>
  <c r="F18" i="1"/>
  <c r="F19" i="1"/>
  <c r="F20" i="1"/>
  <c r="F21" i="1"/>
  <c r="F22" i="1"/>
  <c r="F23" i="1"/>
  <c r="F25" i="1"/>
  <c r="F26" i="1"/>
  <c r="F27" i="1"/>
  <c r="F29" i="1"/>
  <c r="F30" i="1"/>
  <c r="F32" i="1"/>
  <c r="F35" i="1"/>
  <c r="G8" i="1"/>
  <c r="C37" i="1" l="1"/>
  <c r="C17" i="1" l="1"/>
  <c r="C9" i="1" l="1"/>
  <c r="E11" i="1"/>
  <c r="E12" i="1"/>
  <c r="E13" i="1"/>
  <c r="E14" i="1"/>
  <c r="E15" i="1"/>
  <c r="E16" i="1"/>
  <c r="E19" i="1"/>
  <c r="E20" i="1"/>
  <c r="E21" i="1"/>
  <c r="E22" i="1"/>
  <c r="E23" i="1"/>
  <c r="E25" i="1"/>
  <c r="E26" i="1"/>
  <c r="E29" i="1"/>
  <c r="E27" i="1" l="1"/>
  <c r="D17" i="1"/>
  <c r="E10" i="1"/>
  <c r="D9" i="1" l="1"/>
  <c r="F9" i="1" s="1"/>
  <c r="E17" i="1"/>
  <c r="A31" i="1"/>
  <c r="A32" i="1" s="1"/>
  <c r="A33" i="1" s="1"/>
  <c r="A26" i="1"/>
  <c r="A27" i="1" s="1"/>
  <c r="A24" i="1"/>
  <c r="A11" i="1"/>
  <c r="A12" i="1" s="1"/>
  <c r="A13" i="1" s="1"/>
  <c r="A14" i="1" s="1"/>
  <c r="A15" i="1" s="1"/>
  <c r="A16" i="1" s="1"/>
  <c r="E9" i="1" l="1"/>
  <c r="D8" i="1"/>
  <c r="F8" i="1" l="1"/>
  <c r="E8" i="1"/>
  <c r="D39" i="1"/>
  <c r="F39" i="1" s="1"/>
  <c r="D38" i="1"/>
  <c r="F38" i="1" s="1"/>
  <c r="D37" i="1" l="1"/>
  <c r="F37" i="1" s="1"/>
  <c r="E38" i="1"/>
  <c r="E39" i="1"/>
  <c r="E37" i="1" l="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<sst xmlns="http://schemas.openxmlformats.org/spreadsheetml/2006/main" count="55" uniqueCount="50">
  <si>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</si>
  <si>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</si>
  <si>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</si>
  <si>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</si>
  <si>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</si>
  <si>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</si>
  <si>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</si>
  <si>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</si>
  <si>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</si>
  <si>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</si>
  <si>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</si>
  <si>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</si>
  <si>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</si>
  <si>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</si>
  <si>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</si>
  <si>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</si>
  <si>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</si>
  <si>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</si>
  <si>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</si>
  <si>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</si>
  <si>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</si>
  <si>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</si>
  <si>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</si>
  <si>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</si>
  <si>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</si>
  <si>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</si>
  <si>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</si>
  <si>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</si>
  <si>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</si>
  <si>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</si>
  <si>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</si>
  <si>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</si>
  <si>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</si>
  <si>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</si>
  <si>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</si>
  <si>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</si>
  <si>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</si>
  <si>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</si>
  <si>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ƯỚC THỰC HIỆN QUÝ 
(06 THÁNG, NĂM)</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</si>
  <si>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</si>
  <si>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</si>
  <si>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</si>
  <si>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</si>
  <si>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</si>
  <si>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</si>
  <si>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</si>
  <si>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</si>
  <si>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
  </si>
  <si>
    <t>UBND TỈNH ĐẮK LẮK</t>
  </si>
  <si>
    <t>ƯỚC THỰC HIỆN THU NGÂN SÁCH NHÀ NƯỚC QUÝ 2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</si>
</sst>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7">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
      <sz val="11"/>
      <color rgb="FFFF000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xf numFmtId="0" fontId="25" fillId="0" borderId="0"/>
  </cellStyleXfs>
  <cellXfs count="73">
    <xf numFmtId="0" fontId="0" fillId="0" borderId="0" xfId="0"/>
    <xf numFmtId="0" fontId="11" fillId="0" borderId="0" xfId="4" applyFont="1" applyFill="1"/>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3" fillId="0" borderId="2" xfId="0" applyFont="1" applyFill="1" applyBorder="1" applyAlignment="1">
      <alignment horizontal="center" vertical="center"/>
    </xf>
    <xf numFmtId="0" fontId="16"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16"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4" fillId="0" borderId="3" xfId="0" applyFont="1" applyFill="1" applyBorder="1" applyAlignment="1">
      <alignment horizontal="justify" wrapText="1"/>
    </xf>
    <xf numFmtId="3" fontId="18" fillId="0" borderId="2" xfId="0" applyNumberFormat="1" applyFont="1" applyFill="1" applyBorder="1" applyAlignment="1">
      <alignment vertical="center"/>
    </xf>
    <xf numFmtId="3" fontId="18" fillId="0" borderId="3" xfId="0" applyNumberFormat="1" applyFont="1" applyFill="1" applyBorder="1" applyAlignment="1">
      <alignment vertical="center"/>
    </xf>
    <xf numFmtId="0" fontId="5" fillId="0" borderId="7" xfId="0" applyFont="1" applyFill="1" applyBorder="1"/>
    <xf numFmtId="0" fontId="16" fillId="0" borderId="8" xfId="0" applyFont="1" applyFill="1" applyBorder="1" applyAlignment="1">
      <alignment horizontal="center" vertical="center"/>
    </xf>
    <xf numFmtId="165" fontId="24" fillId="0" borderId="2" xfId="11" applyNumberFormat="1" applyFont="1" applyFill="1" applyBorder="1" applyAlignment="1">
      <alignment horizontal="right" vertical="center"/>
    </xf>
    <xf numFmtId="165" fontId="12" fillId="0" borderId="2" xfId="11" applyNumberFormat="1" applyFont="1" applyFill="1" applyBorder="1" applyAlignment="1">
      <alignment horizontal="right" vertical="center"/>
    </xf>
    <xf numFmtId="3" fontId="11" fillId="0" borderId="0" xfId="0" applyNumberFormat="1" applyFont="1" applyFill="1"/>
    <xf numFmtId="3" fontId="4" fillId="0" borderId="2" xfId="0" applyNumberFormat="1" applyFont="1" applyFill="1" applyBorder="1" applyAlignment="1">
      <alignment vertical="center"/>
    </xf>
    <xf numFmtId="165" fontId="11" fillId="0" borderId="0" xfId="0" applyNumberFormat="1" applyFont="1" applyFill="1"/>
    <xf numFmtId="3" fontId="12" fillId="0" borderId="0" xfId="0" applyNumberFormat="1" applyFont="1" applyFill="1" applyAlignment="1">
      <alignment vertical="center"/>
    </xf>
    <xf numFmtId="3" fontId="3" fillId="0" borderId="6" xfId="0" applyNumberFormat="1" applyFont="1" applyFill="1" applyBorder="1" applyAlignment="1">
      <alignment vertical="center"/>
    </xf>
    <xf numFmtId="3" fontId="18" fillId="0" borderId="4" xfId="0" applyNumberFormat="1" applyFont="1" applyFill="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1"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NumberFormat="1" applyFont="1" applyFill="1" applyBorder="1" applyAlignment="1">
      <alignment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9" fillId="0" borderId="0" xfId="0" applyFont="1" applyFill="1"/>
    <xf numFmtId="0" fontId="11" fillId="0" borderId="0" xfId="0" applyFont="1" applyFill="1" applyBorder="1"/>
    <xf numFmtId="165" fontId="26" fillId="0" borderId="0" xfId="1" applyNumberFormat="1" applyFont="1" applyFill="1" applyBorder="1" applyAlignment="1">
      <alignment horizontal="right" vertical="center"/>
    </xf>
    <xf numFmtId="0" fontId="4" fillId="0" borderId="4" xfId="11" applyNumberFormat="1" applyFont="1" applyFill="1" applyBorder="1" applyAlignment="1">
      <alignment vertical="center"/>
    </xf>
    <xf numFmtId="165" fontId="9" fillId="0" borderId="0" xfId="0" applyNumberFormat="1" applyFont="1" applyFill="1"/>
    <xf numFmtId="165" fontId="24" fillId="0" borderId="2" xfId="11" applyNumberFormat="1" applyFont="1" applyFill="1" applyBorder="1"/>
    <xf numFmtId="165" fontId="21" fillId="0" borderId="2" xfId="11" applyNumberFormat="1" applyFont="1" applyFill="1" applyBorder="1" applyAlignment="1">
      <alignment horizontal="right" vertical="center"/>
    </xf>
    <xf numFmtId="38" fontId="4" fillId="0" borderId="2" xfId="12" applyNumberFormat="1" applyFont="1" applyFill="1" applyBorder="1" applyAlignment="1">
      <alignment vertical="center"/>
    </xf>
    <xf numFmtId="0" fontId="10" fillId="0" borderId="10"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Normal="100" workbookViewId="0">
      <selection activeCell="D8" sqref="D8"/>
    </sheetView>
  </sheetViews>
  <sheetFormatPr defaultColWidth="12.85546875" defaultRowHeight="15.75"/>
  <cols>
    <col min="1" max="1" width="5.5703125" style="4" customWidth="1"/>
    <col min="2" max="2" width="54.28515625" style="4" bestFit="1" customWidth="1"/>
    <col min="3" max="3" width="11" style="4" bestFit="1" customWidth="1"/>
    <col min="4" max="4" width="16.28515625" style="4" customWidth="1"/>
    <col min="5" max="5" width="9.28515625" style="49" bestFit="1" customWidth="1"/>
    <col min="6" max="6" width="13" style="49" customWidth="1"/>
    <col min="7" max="7" width="10.28515625" style="4" hidden="1" customWidth="1"/>
    <col min="8" max="8" width="12.85546875" style="4"/>
    <col min="9" max="9" width="13.5703125" style="4" bestFit="1" customWidth="1"/>
    <col min="10" max="16384" width="12.85546875" style="4"/>
  </cols>
  <sheetData>
    <row r="1" spans="1:10" ht="21" customHeight="1">
      <c r="A1" s="2" t="s">
        <v>48</v>
      </c>
      <c r="B1" s="2"/>
      <c r="C1" s="2"/>
      <c r="D1" s="62" t="s">
        <v>37</v>
      </c>
      <c r="E1" s="62"/>
      <c r="F1" s="62"/>
    </row>
    <row r="2" spans="1:10" ht="12" customHeight="1">
      <c r="A2" s="5"/>
      <c r="B2" s="5"/>
      <c r="C2" s="3"/>
      <c r="D2" s="3"/>
      <c r="E2" s="42"/>
      <c r="F2" s="42"/>
    </row>
    <row r="3" spans="1:10" ht="27" customHeight="1">
      <c r="A3" s="20" t="s">
        <v>49</v>
      </c>
      <c r="B3" s="13"/>
      <c r="C3" s="14"/>
      <c r="D3" s="14"/>
      <c r="E3" s="43"/>
      <c r="F3" s="43"/>
    </row>
    <row r="4" spans="1:10" ht="4.5" customHeight="1">
      <c r="A4" s="63"/>
      <c r="B4" s="63"/>
      <c r="C4" s="63"/>
      <c r="D4" s="63"/>
      <c r="E4" s="63"/>
      <c r="F4" s="63"/>
    </row>
    <row r="5" spans="1:10" ht="17.25" customHeight="1">
      <c r="A5" s="64"/>
      <c r="B5" s="64"/>
      <c r="C5" s="64"/>
      <c r="D5" s="22"/>
      <c r="E5" s="44"/>
      <c r="F5" s="45" t="s">
        <v>0</v>
      </c>
    </row>
    <row r="6" spans="1:10" s="15" customFormat="1" ht="34.9" customHeight="1">
      <c r="A6" s="65" t="s">
        <v>1</v>
      </c>
      <c r="B6" s="66" t="s">
        <v>2</v>
      </c>
      <c r="C6" s="67" t="s">
        <v>33</v>
      </c>
      <c r="D6" s="69" t="s">
        <v>38</v>
      </c>
      <c r="E6" s="71" t="s">
        <v>34</v>
      </c>
      <c r="F6" s="72"/>
    </row>
    <row r="7" spans="1:10" s="15" customFormat="1" ht="45.75" customHeight="1">
      <c r="A7" s="65"/>
      <c r="B7" s="65"/>
      <c r="C7" s="68"/>
      <c r="D7" s="70"/>
      <c r="E7" s="46" t="s">
        <v>33</v>
      </c>
      <c r="F7" s="46" t="s">
        <v>35</v>
      </c>
    </row>
    <row r="8" spans="1:10" s="25" customFormat="1" ht="21" customHeight="1">
      <c r="A8" s="23" t="s">
        <v>3</v>
      </c>
      <c r="B8" s="24" t="s">
        <v>39</v>
      </c>
      <c r="C8" s="40">
        <f>C9+C28+C29+C36+50000</f>
        <v>7462000</v>
      </c>
      <c r="D8" s="40">
        <f>D9+D28+D29+D36</f>
        <v>3595404.6133860005</v>
      </c>
      <c r="E8" s="47">
        <f>D8/C8%</f>
        <v>48.182854641999469</v>
      </c>
      <c r="F8" s="47">
        <f>D8/G8*100</f>
        <v>113.46681804802441</v>
      </c>
      <c r="G8" s="25">
        <f>G9+G28+G29+G36</f>
        <v>3168683.7396499999</v>
      </c>
      <c r="I8" s="39"/>
      <c r="J8" s="25" t="s">
        <v>47</v>
      </c>
    </row>
    <row r="9" spans="1:10" s="6" customFormat="1" ht="21" customHeight="1">
      <c r="A9" s="7" t="s">
        <v>5</v>
      </c>
      <c r="B9" s="8" t="s">
        <v>9</v>
      </c>
      <c r="C9" s="26">
        <f>SUM(C10:C17)+C23+C24+C25+C26+C27+30000</f>
        <v>7162000</v>
      </c>
      <c r="D9" s="26">
        <f>SUM(D10:D17)+D23+D24+D25+D26+D27+14820</f>
        <v>3421500.6186010004</v>
      </c>
      <c r="E9" s="47">
        <f t="shared" ref="E9:E39" si="0">D9/C9%</f>
        <v>47.772977081834689</v>
      </c>
      <c r="F9" s="47">
        <f t="shared" ref="F9:F39" si="1">D9/G9*100</f>
        <v>108.45058188807899</v>
      </c>
      <c r="G9" s="6">
        <v>3154893.7396499999</v>
      </c>
      <c r="I9" s="38"/>
      <c r="J9" s="38"/>
    </row>
    <row r="10" spans="1:10" s="6" customFormat="1" ht="21" customHeight="1">
      <c r="A10" s="9">
        <v>1</v>
      </c>
      <c r="B10" s="10" t="s">
        <v>40</v>
      </c>
      <c r="C10" s="27">
        <v>587000</v>
      </c>
      <c r="D10" s="58">
        <v>310710.008539</v>
      </c>
      <c r="E10" s="47">
        <f t="shared" si="0"/>
        <v>52.931858354173762</v>
      </c>
      <c r="F10" s="47">
        <f t="shared" si="1"/>
        <v>125.32668182975615</v>
      </c>
      <c r="G10" s="6">
        <v>247920.078951</v>
      </c>
      <c r="H10" s="36"/>
      <c r="I10" s="36"/>
    </row>
    <row r="11" spans="1:10" s="6" customFormat="1" ht="21" customHeight="1">
      <c r="A11" s="9">
        <f>+A10+1</f>
        <v>2</v>
      </c>
      <c r="B11" s="10" t="s">
        <v>10</v>
      </c>
      <c r="C11" s="27">
        <v>68000</v>
      </c>
      <c r="D11" s="59">
        <v>41144.798897000001</v>
      </c>
      <c r="E11" s="47">
        <f t="shared" si="0"/>
        <v>60.507057201470587</v>
      </c>
      <c r="F11" s="47">
        <f t="shared" si="1"/>
        <v>110.55159230573979</v>
      </c>
      <c r="G11" s="6">
        <v>37217.735212</v>
      </c>
    </row>
    <row r="12" spans="1:10" s="6" customFormat="1" ht="21" customHeight="1">
      <c r="A12" s="9">
        <f>A11+1</f>
        <v>3</v>
      </c>
      <c r="B12" s="10" t="s">
        <v>11</v>
      </c>
      <c r="C12" s="27">
        <v>1964500</v>
      </c>
      <c r="D12" s="34">
        <v>1139302.1562580001</v>
      </c>
      <c r="E12" s="47">
        <f t="shared" si="0"/>
        <v>57.994510372003056</v>
      </c>
      <c r="F12" s="47">
        <f t="shared" si="1"/>
        <v>116.48654388253787</v>
      </c>
      <c r="G12" s="6">
        <v>978054.73343499994</v>
      </c>
      <c r="I12" s="54"/>
    </row>
    <row r="13" spans="1:10" s="6" customFormat="1" ht="21" customHeight="1">
      <c r="A13" s="9">
        <f>A12+1</f>
        <v>4</v>
      </c>
      <c r="B13" s="10" t="s">
        <v>12</v>
      </c>
      <c r="C13" s="28">
        <v>362600</v>
      </c>
      <c r="D13" s="34">
        <v>296563.62789100001</v>
      </c>
      <c r="E13" s="47">
        <f t="shared" si="0"/>
        <v>81.788093737175956</v>
      </c>
      <c r="F13" s="47">
        <f t="shared" si="1"/>
        <v>126.75241388572931</v>
      </c>
      <c r="G13" s="6">
        <v>233970.79298100001</v>
      </c>
      <c r="I13" s="54"/>
    </row>
    <row r="14" spans="1:10" s="6" customFormat="1" ht="21" customHeight="1">
      <c r="A14" s="9">
        <f>A13+1</f>
        <v>5</v>
      </c>
      <c r="B14" s="10" t="s">
        <v>13</v>
      </c>
      <c r="C14" s="28">
        <v>680000</v>
      </c>
      <c r="D14" s="34">
        <v>361310.18836799997</v>
      </c>
      <c r="E14" s="47">
        <f t="shared" si="0"/>
        <v>53.133851230588235</v>
      </c>
      <c r="F14" s="47">
        <f t="shared" si="1"/>
        <v>103.30841496408544</v>
      </c>
      <c r="G14" s="6">
        <v>349739.359077</v>
      </c>
      <c r="I14" s="55"/>
    </row>
    <row r="15" spans="1:10" s="6" customFormat="1" ht="21" customHeight="1">
      <c r="A15" s="9">
        <f>A14+1</f>
        <v>6</v>
      </c>
      <c r="B15" s="10" t="s">
        <v>14</v>
      </c>
      <c r="C15" s="28">
        <v>362000</v>
      </c>
      <c r="D15" s="34">
        <v>231289.84248299999</v>
      </c>
      <c r="E15" s="47">
        <f t="shared" si="0"/>
        <v>63.892221680386733</v>
      </c>
      <c r="F15" s="47">
        <f t="shared" si="1"/>
        <v>149.61392928345339</v>
      </c>
      <c r="G15" s="6">
        <v>154591.115674</v>
      </c>
      <c r="I15" s="54"/>
    </row>
    <row r="16" spans="1:10" s="6" customFormat="1" ht="21" customHeight="1">
      <c r="A16" s="9">
        <f>A15+1</f>
        <v>7</v>
      </c>
      <c r="B16" s="10" t="s">
        <v>15</v>
      </c>
      <c r="C16" s="28">
        <v>149900</v>
      </c>
      <c r="D16" s="34">
        <v>91680.857371000006</v>
      </c>
      <c r="E16" s="47">
        <f t="shared" si="0"/>
        <v>61.161345811207475</v>
      </c>
      <c r="F16" s="47">
        <f t="shared" si="1"/>
        <v>115.48474039675642</v>
      </c>
      <c r="G16" s="6">
        <v>79387.854235999999</v>
      </c>
    </row>
    <row r="17" spans="1:11" s="6" customFormat="1" ht="21" customHeight="1">
      <c r="A17" s="9">
        <v>8</v>
      </c>
      <c r="B17" s="10" t="s">
        <v>41</v>
      </c>
      <c r="C17" s="28">
        <f>SUM(C18:C22)</f>
        <v>2588000</v>
      </c>
      <c r="D17" s="60">
        <f>D18+D19+D20+D21+D22</f>
        <v>730169.57806600002</v>
      </c>
      <c r="E17" s="47">
        <f t="shared" si="0"/>
        <v>28.21366221275116</v>
      </c>
      <c r="F17" s="47">
        <f t="shared" si="1"/>
        <v>95.486112881606616</v>
      </c>
      <c r="G17" s="6">
        <v>764686.67121399997</v>
      </c>
      <c r="I17" s="53"/>
    </row>
    <row r="18" spans="1:11" s="6" customFormat="1" ht="21" customHeight="1">
      <c r="A18" s="16" t="s">
        <v>8</v>
      </c>
      <c r="B18" s="17" t="s">
        <v>16</v>
      </c>
      <c r="C18" s="26">
        <v>0</v>
      </c>
      <c r="D18" s="34">
        <v>396.492863</v>
      </c>
      <c r="E18" s="47"/>
      <c r="F18" s="47">
        <f t="shared" si="1"/>
        <v>198.35125517958105</v>
      </c>
      <c r="G18" s="6">
        <v>199.894305</v>
      </c>
    </row>
    <row r="19" spans="1:11" s="6" customFormat="1" ht="21" customHeight="1">
      <c r="A19" s="16" t="s">
        <v>8</v>
      </c>
      <c r="B19" s="17" t="s">
        <v>17</v>
      </c>
      <c r="C19" s="26">
        <v>13000</v>
      </c>
      <c r="D19" s="34">
        <v>8782.2659660000008</v>
      </c>
      <c r="E19" s="47">
        <f t="shared" si="0"/>
        <v>67.555892046153858</v>
      </c>
      <c r="F19" s="47">
        <f t="shared" si="1"/>
        <v>97.247623883743501</v>
      </c>
      <c r="G19" s="6">
        <v>9030.8283279999996</v>
      </c>
    </row>
    <row r="20" spans="1:11" s="6" customFormat="1" ht="21" customHeight="1">
      <c r="A20" s="16" t="s">
        <v>8</v>
      </c>
      <c r="B20" s="17" t="s">
        <v>19</v>
      </c>
      <c r="C20" s="27">
        <v>2400000</v>
      </c>
      <c r="D20" s="34">
        <v>636711.03785299999</v>
      </c>
      <c r="E20" s="47">
        <f t="shared" si="0"/>
        <v>26.529626577208333</v>
      </c>
      <c r="F20" s="47">
        <f t="shared" si="1"/>
        <v>90.487228500332435</v>
      </c>
      <c r="G20" s="6">
        <v>703647.40793300001</v>
      </c>
    </row>
    <row r="21" spans="1:11" s="6" customFormat="1" ht="21" customHeight="1">
      <c r="A21" s="16" t="s">
        <v>8</v>
      </c>
      <c r="B21" s="17" t="s">
        <v>18</v>
      </c>
      <c r="C21" s="28">
        <v>105000</v>
      </c>
      <c r="D21" s="34">
        <v>53410.204984000004</v>
      </c>
      <c r="E21" s="47">
        <f t="shared" si="0"/>
        <v>50.866861889523811</v>
      </c>
      <c r="F21" s="47">
        <f t="shared" si="1"/>
        <v>103.64517082529365</v>
      </c>
      <c r="G21" s="6">
        <v>51531.783448000002</v>
      </c>
    </row>
    <row r="22" spans="1:11" s="6" customFormat="1" ht="21" customHeight="1">
      <c r="A22" s="16" t="s">
        <v>8</v>
      </c>
      <c r="B22" s="17" t="s">
        <v>20</v>
      </c>
      <c r="C22" s="28">
        <v>70000</v>
      </c>
      <c r="D22" s="34">
        <v>30869.576400000002</v>
      </c>
      <c r="E22" s="47">
        <f t="shared" si="0"/>
        <v>44.099394857142862</v>
      </c>
      <c r="F22" s="47">
        <f t="shared" si="1"/>
        <v>11154.028296282808</v>
      </c>
      <c r="G22" s="6">
        <v>276.75720000000001</v>
      </c>
    </row>
    <row r="23" spans="1:11" s="6" customFormat="1" ht="21" customHeight="1">
      <c r="A23" s="9">
        <v>9</v>
      </c>
      <c r="B23" s="10" t="s">
        <v>22</v>
      </c>
      <c r="C23" s="27">
        <v>28000</v>
      </c>
      <c r="D23" s="34">
        <v>29080.044120999999</v>
      </c>
      <c r="E23" s="47">
        <f t="shared" si="0"/>
        <v>103.85730043214285</v>
      </c>
      <c r="F23" s="47">
        <f t="shared" si="1"/>
        <v>87.239960840512992</v>
      </c>
      <c r="G23" s="6">
        <v>33333.398869999997</v>
      </c>
    </row>
    <row r="24" spans="1:11" s="6" customFormat="1" ht="48">
      <c r="A24" s="18">
        <f>A23+1</f>
        <v>10</v>
      </c>
      <c r="B24" s="29" t="s">
        <v>25</v>
      </c>
      <c r="C24" s="26">
        <v>0</v>
      </c>
      <c r="D24" s="34">
        <v>1023</v>
      </c>
      <c r="E24" s="47"/>
      <c r="F24" s="56"/>
    </row>
    <row r="25" spans="1:11" s="6" customFormat="1" ht="21" customHeight="1">
      <c r="A25" s="9">
        <v>11</v>
      </c>
      <c r="B25" s="10" t="s">
        <v>21</v>
      </c>
      <c r="C25" s="37">
        <v>130000</v>
      </c>
      <c r="D25" s="34">
        <v>84204.516606999998</v>
      </c>
      <c r="E25" s="47">
        <f t="shared" si="0"/>
        <v>64.772705082307695</v>
      </c>
      <c r="F25" s="47">
        <f t="shared" si="1"/>
        <v>83.14114140838673</v>
      </c>
      <c r="G25" s="6">
        <v>101279</v>
      </c>
    </row>
    <row r="26" spans="1:11" s="6" customFormat="1" ht="21.6" customHeight="1">
      <c r="A26" s="9">
        <f>A25+1</f>
        <v>12</v>
      </c>
      <c r="B26" s="10" t="s">
        <v>24</v>
      </c>
      <c r="C26" s="30">
        <v>10100</v>
      </c>
      <c r="D26" s="34">
        <v>650</v>
      </c>
      <c r="E26" s="47">
        <f t="shared" si="0"/>
        <v>6.435643564356436</v>
      </c>
      <c r="F26" s="47">
        <f t="shared" si="1"/>
        <v>105.86319218241043</v>
      </c>
      <c r="G26" s="6">
        <v>614</v>
      </c>
    </row>
    <row r="27" spans="1:11" s="6" customFormat="1" ht="21.6" customHeight="1">
      <c r="A27" s="9">
        <f>A26+1</f>
        <v>13</v>
      </c>
      <c r="B27" s="10" t="s">
        <v>23</v>
      </c>
      <c r="C27" s="30">
        <v>201900</v>
      </c>
      <c r="D27" s="34">
        <v>89552</v>
      </c>
      <c r="E27" s="47">
        <f t="shared" si="0"/>
        <v>44.35463100544824</v>
      </c>
      <c r="F27" s="47">
        <f t="shared" si="1"/>
        <v>51.43740055945181</v>
      </c>
      <c r="G27" s="6">
        <v>174099</v>
      </c>
      <c r="I27" s="38"/>
    </row>
    <row r="28" spans="1:11" s="6" customFormat="1" ht="21.6" customHeight="1">
      <c r="A28" s="7" t="s">
        <v>6</v>
      </c>
      <c r="B28" s="8" t="s">
        <v>36</v>
      </c>
      <c r="C28" s="30">
        <v>0</v>
      </c>
      <c r="D28" s="35">
        <v>0</v>
      </c>
      <c r="E28" s="47"/>
      <c r="F28" s="47"/>
      <c r="G28" s="6">
        <v>0</v>
      </c>
    </row>
    <row r="29" spans="1:11" s="6" customFormat="1" ht="21.6" customHeight="1">
      <c r="A29" s="7" t="s">
        <v>7</v>
      </c>
      <c r="B29" s="8" t="s">
        <v>42</v>
      </c>
      <c r="C29" s="30">
        <v>250000</v>
      </c>
      <c r="D29" s="31">
        <v>173903.99478499999</v>
      </c>
      <c r="E29" s="47">
        <f t="shared" si="0"/>
        <v>69.561597913999989</v>
      </c>
      <c r="F29" s="47">
        <f t="shared" si="1"/>
        <v>1261.0877069253081</v>
      </c>
      <c r="G29" s="6">
        <v>13790</v>
      </c>
      <c r="I29" s="57"/>
    </row>
    <row r="30" spans="1:11" s="6" customFormat="1" ht="21.6" customHeight="1">
      <c r="A30" s="9">
        <v>1</v>
      </c>
      <c r="B30" s="10" t="s">
        <v>26</v>
      </c>
      <c r="C30" s="31"/>
      <c r="D30" s="31">
        <v>161503</v>
      </c>
      <c r="E30" s="47"/>
      <c r="F30" s="47">
        <f t="shared" si="1"/>
        <v>1530.8341232227488</v>
      </c>
      <c r="G30" s="6">
        <v>10550</v>
      </c>
      <c r="J30" s="38"/>
    </row>
    <row r="31" spans="1:11" s="6" customFormat="1" ht="21.6" customHeight="1">
      <c r="A31" s="9">
        <f>A30+1</f>
        <v>2</v>
      </c>
      <c r="B31" s="10" t="s">
        <v>27</v>
      </c>
      <c r="C31" s="31"/>
      <c r="D31" s="31">
        <v>0</v>
      </c>
      <c r="E31" s="47"/>
      <c r="F31" s="47"/>
      <c r="G31" s="6">
        <v>21</v>
      </c>
      <c r="I31" s="36"/>
    </row>
    <row r="32" spans="1:11" s="6" customFormat="1" ht="21.6" customHeight="1">
      <c r="A32" s="9">
        <f>A31+1</f>
        <v>3</v>
      </c>
      <c r="B32" s="10" t="s">
        <v>28</v>
      </c>
      <c r="C32" s="31"/>
      <c r="D32" s="31">
        <v>12774</v>
      </c>
      <c r="E32" s="47"/>
      <c r="F32" s="47">
        <f t="shared" si="1"/>
        <v>398.68913857677899</v>
      </c>
      <c r="G32" s="6">
        <v>3204</v>
      </c>
      <c r="K32" s="36"/>
    </row>
    <row r="33" spans="1:11" s="6" customFormat="1" ht="21.6" customHeight="1">
      <c r="A33" s="9">
        <f>A32+1</f>
        <v>4</v>
      </c>
      <c r="B33" s="10" t="s">
        <v>29</v>
      </c>
      <c r="C33" s="31"/>
      <c r="D33" s="31">
        <v>0</v>
      </c>
      <c r="E33" s="47"/>
      <c r="F33" s="47"/>
      <c r="G33" s="6">
        <v>0</v>
      </c>
    </row>
    <row r="34" spans="1:11" s="6" customFormat="1" ht="21.6" customHeight="1">
      <c r="A34" s="9">
        <v>5</v>
      </c>
      <c r="B34" s="10" t="s">
        <v>30</v>
      </c>
      <c r="C34" s="31"/>
      <c r="D34" s="31">
        <v>0</v>
      </c>
      <c r="E34" s="47"/>
      <c r="F34" s="47"/>
      <c r="G34" s="6">
        <v>0</v>
      </c>
    </row>
    <row r="35" spans="1:11" s="6" customFormat="1" ht="21.6" customHeight="1">
      <c r="A35" s="9">
        <v>6</v>
      </c>
      <c r="B35" s="12" t="s">
        <v>31</v>
      </c>
      <c r="C35" s="41"/>
      <c r="D35" s="31">
        <v>-373</v>
      </c>
      <c r="E35" s="47"/>
      <c r="F35" s="47">
        <f t="shared" si="1"/>
        <v>-2486.6666666666665</v>
      </c>
      <c r="G35" s="6">
        <v>15</v>
      </c>
      <c r="K35" s="36"/>
    </row>
    <row r="36" spans="1:11" s="6" customFormat="1" ht="21.6" customHeight="1">
      <c r="A36" s="7" t="s">
        <v>46</v>
      </c>
      <c r="B36" s="32" t="s">
        <v>32</v>
      </c>
      <c r="C36" s="30"/>
      <c r="D36" s="31">
        <v>0</v>
      </c>
      <c r="E36" s="47"/>
      <c r="F36" s="47"/>
    </row>
    <row r="37" spans="1:11" s="6" customFormat="1" ht="28.5" customHeight="1">
      <c r="A37" s="21" t="s">
        <v>4</v>
      </c>
      <c r="B37" s="50" t="s">
        <v>43</v>
      </c>
      <c r="C37" s="37">
        <f>C38+C39</f>
        <v>6578100</v>
      </c>
      <c r="D37" s="37">
        <f>D38+D39</f>
        <v>3190921.5943800756</v>
      </c>
      <c r="E37" s="47">
        <f t="shared" si="0"/>
        <v>48.508256097962565</v>
      </c>
      <c r="F37" s="47">
        <f t="shared" si="1"/>
        <v>105.62198826379054</v>
      </c>
      <c r="G37" s="6">
        <v>3021077</v>
      </c>
    </row>
    <row r="38" spans="1:11" s="6" customFormat="1" ht="21" customHeight="1">
      <c r="A38" s="11">
        <v>1</v>
      </c>
      <c r="B38" s="51" t="s">
        <v>44</v>
      </c>
      <c r="C38" s="37">
        <v>6170200</v>
      </c>
      <c r="D38" s="37">
        <f>D8*83.25%</f>
        <v>2993174.3406438455</v>
      </c>
      <c r="E38" s="47">
        <f t="shared" si="0"/>
        <v>48.510167265953221</v>
      </c>
      <c r="F38" s="47">
        <f t="shared" si="1"/>
        <v>108.29927721385837</v>
      </c>
      <c r="G38" s="6">
        <v>2763799</v>
      </c>
    </row>
    <row r="39" spans="1:11" s="6" customFormat="1" ht="21" customHeight="1">
      <c r="A39" s="33">
        <v>2</v>
      </c>
      <c r="B39" s="52" t="s">
        <v>45</v>
      </c>
      <c r="C39" s="37">
        <v>407900</v>
      </c>
      <c r="D39" s="37">
        <f>D8*5.5%</f>
        <v>197747.25373623002</v>
      </c>
      <c r="E39" s="47">
        <f t="shared" si="0"/>
        <v>48.479346343768086</v>
      </c>
      <c r="F39" s="47">
        <f t="shared" si="1"/>
        <v>76.861314895261174</v>
      </c>
      <c r="G39" s="6">
        <v>257278</v>
      </c>
    </row>
    <row r="40" spans="1:11" ht="15.95" customHeight="1">
      <c r="A40" s="61"/>
      <c r="B40" s="61"/>
      <c r="C40" s="61"/>
      <c r="D40" s="61"/>
      <c r="E40" s="61"/>
      <c r="F40" s="61"/>
    </row>
    <row r="41" spans="1:11" ht="22.5" customHeight="1">
      <c r="A41" s="6"/>
      <c r="B41" s="19"/>
      <c r="C41" s="6"/>
      <c r="D41" s="6"/>
      <c r="E41" s="48"/>
      <c r="F41" s="48"/>
    </row>
    <row r="42" spans="1:11" ht="18.75">
      <c r="A42" s="6"/>
      <c r="B42" s="19"/>
      <c r="C42" s="6"/>
      <c r="D42" s="6"/>
      <c r="E42" s="48"/>
      <c r="F42" s="48"/>
    </row>
    <row r="43" spans="1:11" ht="18.75">
      <c r="A43" s="1"/>
      <c r="B43" s="19"/>
      <c r="C43" s="6"/>
      <c r="D43" s="6"/>
      <c r="E43" s="48"/>
      <c r="F43" s="48"/>
    </row>
    <row r="44" spans="1:11" ht="18.75">
      <c r="A44" s="1"/>
      <c r="B44" s="19"/>
      <c r="C44" s="6"/>
      <c r="D44" s="6"/>
      <c r="E44" s="48"/>
      <c r="F44" s="48"/>
    </row>
  </sheetData>
  <mergeCells count="9">
    <mergeCell ref="A40:F40"/>
    <mergeCell ref="D1:F1"/>
    <mergeCell ref="A4:F4"/>
    <mergeCell ref="A5:C5"/>
    <mergeCell ref="A6:A7"/>
    <mergeCell ref="B6:B7"/>
    <mergeCell ref="C6:C7"/>
    <mergeCell ref="D6:D7"/>
    <mergeCell ref="E6:F6"/>
  </mergeCells>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2021-07-14T02:43:19Z</cp:lastPrinted>
  <dcterms:created xsi:type="dcterms:W3CDTF">2018-08-22T07:49:45Z</dcterms:created>
  <dcterms:modified xsi:type="dcterms:W3CDTF">2021-07-14T02:43:37Z</dcterms:modified>
</cp:coreProperties>
</file>