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NAM 2021\03. Cong khai ngan sach\Nam 2021\Nam 2021\"/>
    </mc:Choice>
  </mc:AlternateContent>
  <xr:revisionPtr revIDLastSave="0" documentId="13_ncr:1_{8DA05431-A721-4668-918D-73DFABA9E30C}"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0" i="1" l="1"/>
  <c r="D39" i="1"/>
  <c r="G8" i="1"/>
  <c r="G9" i="1"/>
  <c r="G17" i="1"/>
  <c r="G10" i="1"/>
  <c r="D17" i="1"/>
  <c r="C9" i="1"/>
  <c r="D10" i="1"/>
  <c r="F10" i="1" l="1"/>
  <c r="F11" i="1"/>
  <c r="F12" i="1"/>
  <c r="F13" i="1"/>
  <c r="F14" i="1"/>
  <c r="F15" i="1"/>
  <c r="F16" i="1"/>
  <c r="F18" i="1"/>
  <c r="F19" i="1"/>
  <c r="F20" i="1"/>
  <c r="F21" i="1"/>
  <c r="F22" i="1"/>
  <c r="F23" i="1"/>
  <c r="F25" i="1"/>
  <c r="F26" i="1"/>
  <c r="F27" i="1"/>
  <c r="F30" i="1"/>
  <c r="C38" i="1" l="1"/>
  <c r="C17" i="1" l="1"/>
  <c r="C8" i="1" l="1"/>
  <c r="E11" i="1"/>
  <c r="E12" i="1"/>
  <c r="E13" i="1"/>
  <c r="E14" i="1"/>
  <c r="E15" i="1"/>
  <c r="E16" i="1"/>
  <c r="E19" i="1"/>
  <c r="E20" i="1"/>
  <c r="E21" i="1"/>
  <c r="E22" i="1"/>
  <c r="E23" i="1"/>
  <c r="E25" i="1"/>
  <c r="E26" i="1"/>
  <c r="E30" i="1"/>
  <c r="E27" i="1" l="1"/>
  <c r="E10" i="1"/>
  <c r="A32" i="1" l="1"/>
  <c r="A33" i="1" s="1"/>
  <c r="A34" i="1" s="1"/>
  <c r="A26" i="1"/>
  <c r="A27" i="1" s="1"/>
  <c r="A24" i="1"/>
  <c r="A11" i="1"/>
  <c r="A12" i="1" s="1"/>
  <c r="A13" i="1" s="1"/>
  <c r="A14" i="1" s="1"/>
  <c r="A15" i="1" s="1"/>
  <c r="A16" i="1" s="1"/>
  <c r="E17" i="1" l="1"/>
  <c r="F17" i="1"/>
  <c r="D9" i="1"/>
  <c r="E9" i="1" s="1"/>
  <c r="D8" i="1"/>
  <c r="F8" i="1" s="1"/>
  <c r="F9" i="1" l="1"/>
  <c r="E8" i="1"/>
  <c r="E39" i="1" l="1"/>
  <c r="F39" i="1"/>
  <c r="E40" i="1"/>
  <c r="F40" i="1"/>
  <c r="F38" i="1" l="1"/>
  <c r="E38" i="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<sst xmlns="http://schemas.openxmlformats.org/spreadsheetml/2006/main" count="55" uniqueCount="50">
  <si>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</si>
  <si>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</si>
  <si>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</si>
  <si>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</si>
  <si>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</si>
  <si>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</si>
  <si>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</si>
  <si>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</si>
  <si>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</si>
  <si>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</si>
  <si>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</si>
  <si>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</si>
  <si>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</si>
  <si>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</si>
  <si>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</si>
  <si>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</si>
  <si>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</si>
  <si>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</si>
  <si>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</si>
  <si>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</si>
  <si>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</si>
  <si>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</si>
  <si>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</si>
  <si>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</si>
  <si>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</si>
  <si>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</si>
  <si>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</si>
  <si>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</si>
  <si>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</si>
  <si>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</si>
  <si>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</si>
  <si>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</si>
  <si>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</si>
  <si>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</si>
  <si>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</si>
  <si>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</si>
  <si>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</si>
  <si>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</si>
  <si>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</si>
  <si>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</si>
  <si>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</si>
  <si>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</si>
  <si>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</si>
  <si>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</si>
  <si>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</si>
  <si>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</si>
  <si>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ĐẮK LẮK</t>
  </si>
  <si>
    <t>ƯỚC THỰC HIỆN THU NGÂN SÁCH NĂM 2021</t>
  </si>
  <si>
    <t>Th khác do cơ quan thuế thực hiện</t>
  </si>
  <si>
    <t>ƯỚC THỰC HIỆN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</si>
</sst>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7">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sz val="11"/>
      <name val="UVnTime"/>
    </font>
    <font>
      <sz val="11"/>
      <color rgb="FFFF0000"/>
      <name val="Times New Roman"/>
      <family val="1"/>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xf numFmtId="0" fontId="25" fillId="0" borderId="0"/>
  </cellStyleXfs>
  <cellXfs count="75">
    <xf numFmtId="0" fontId="0" fillId="0" borderId="0" xfId="0"/>
    <xf numFmtId="0" fontId="11" fillId="0" borderId="0" xfId="4" applyFont="1" applyFill="1"/>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3" fillId="0" borderId="2" xfId="0" applyFont="1" applyFill="1" applyBorder="1" applyAlignment="1">
      <alignment horizontal="center" vertical="center"/>
    </xf>
    <xf numFmtId="0" fontId="16"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3" fontId="3" fillId="0" borderId="2" xfId="0" applyNumberFormat="1" applyFont="1" applyFill="1" applyBorder="1" applyAlignment="1">
      <alignment vertical="center"/>
    </xf>
    <xf numFmtId="3" fontId="16" fillId="0" borderId="2" xfId="0" applyNumberFormat="1" applyFont="1" applyFill="1" applyBorder="1" applyAlignment="1">
      <alignment vertical="center"/>
    </xf>
    <xf numFmtId="3" fontId="17" fillId="0" borderId="2" xfId="0" applyNumberFormat="1" applyFont="1" applyFill="1" applyBorder="1" applyAlignment="1">
      <alignment vertical="center"/>
    </xf>
    <xf numFmtId="0" fontId="4" fillId="0" borderId="3" xfId="0" applyFont="1" applyFill="1" applyBorder="1" applyAlignment="1">
      <alignment horizontal="justify" wrapText="1"/>
    </xf>
    <xf numFmtId="3" fontId="18" fillId="0" borderId="2" xfId="0" applyNumberFormat="1" applyFont="1" applyFill="1" applyBorder="1" applyAlignment="1">
      <alignment vertical="center"/>
    </xf>
    <xf numFmtId="3" fontId="18" fillId="0" borderId="3" xfId="0" applyNumberFormat="1" applyFont="1" applyFill="1" applyBorder="1" applyAlignment="1">
      <alignment vertical="center"/>
    </xf>
    <xf numFmtId="0" fontId="5" fillId="0" borderId="7" xfId="0" applyFont="1" applyFill="1" applyBorder="1"/>
    <xf numFmtId="0" fontId="16" fillId="0" borderId="8" xfId="0" applyFont="1" applyFill="1" applyBorder="1" applyAlignment="1">
      <alignment horizontal="center" vertical="center"/>
    </xf>
    <xf numFmtId="165" fontId="24" fillId="0" borderId="2" xfId="11" applyNumberFormat="1" applyFont="1" applyFill="1" applyBorder="1" applyAlignment="1">
      <alignment horizontal="right" vertical="center"/>
    </xf>
    <xf numFmtId="165" fontId="12" fillId="0" borderId="2" xfId="11" applyNumberFormat="1" applyFont="1" applyFill="1" applyBorder="1" applyAlignment="1">
      <alignment horizontal="right" vertical="center"/>
    </xf>
    <xf numFmtId="3" fontId="11" fillId="0" borderId="0" xfId="0" applyNumberFormat="1" applyFont="1" applyFill="1"/>
    <xf numFmtId="3" fontId="4" fillId="0" borderId="2" xfId="0" applyNumberFormat="1" applyFont="1" applyFill="1" applyBorder="1" applyAlignment="1">
      <alignment vertical="center"/>
    </xf>
    <xf numFmtId="165" fontId="11" fillId="0" borderId="0" xfId="0" applyNumberFormat="1" applyFont="1" applyFill="1"/>
    <xf numFmtId="3" fontId="12" fillId="0" borderId="0" xfId="0" applyNumberFormat="1" applyFont="1" applyFill="1" applyAlignment="1">
      <alignment vertical="center"/>
    </xf>
    <xf numFmtId="3" fontId="3" fillId="0" borderId="6" xfId="0" applyNumberFormat="1" applyFont="1" applyFill="1" applyBorder="1" applyAlignment="1">
      <alignment vertical="center"/>
    </xf>
    <xf numFmtId="3" fontId="18" fillId="0" borderId="4" xfId="0" applyNumberFormat="1" applyFont="1" applyFill="1" applyBorder="1" applyAlignment="1">
      <alignment vertical="center"/>
    </xf>
    <xf numFmtId="166" fontId="4" fillId="0" borderId="0" xfId="11" applyNumberFormat="1" applyFont="1" applyFill="1" applyAlignment="1">
      <alignment horizontal="centerContinuous"/>
    </xf>
    <xf numFmtId="166" fontId="13" fillId="0" borderId="0" xfId="11" applyNumberFormat="1" applyFont="1" applyFill="1" applyAlignment="1">
      <alignment horizontal="centerContinuous"/>
    </xf>
    <xf numFmtId="166" fontId="17" fillId="0" borderId="0" xfId="11" applyNumberFormat="1" applyFont="1" applyFill="1" applyAlignment="1">
      <alignment horizontal="centerContinuous" vertical="center"/>
    </xf>
    <xf numFmtId="166" fontId="21" fillId="0" borderId="0" xfId="11" applyNumberFormat="1" applyFont="1" applyFill="1" applyBorder="1" applyAlignment="1">
      <alignment horizontal="right"/>
    </xf>
    <xf numFmtId="166" fontId="7" fillId="0" borderId="1" xfId="11" applyNumberFormat="1" applyFont="1" applyFill="1" applyBorder="1" applyAlignment="1">
      <alignment horizontal="center" vertical="center" wrapText="1"/>
    </xf>
    <xf numFmtId="166" fontId="4" fillId="0" borderId="4" xfId="11" applyNumberFormat="1" applyFont="1" applyFill="1" applyBorder="1" applyAlignment="1">
      <alignment vertical="center"/>
    </xf>
    <xf numFmtId="166" fontId="11" fillId="0" borderId="0" xfId="11" applyNumberFormat="1" applyFont="1" applyFill="1"/>
    <xf numFmtId="166" fontId="4" fillId="0" borderId="0" xfId="11" applyNumberFormat="1" applyFont="1" applyFill="1"/>
    <xf numFmtId="0" fontId="5" fillId="0" borderId="7" xfId="0" applyNumberFormat="1" applyFont="1" applyFill="1" applyBorder="1" applyAlignment="1">
      <alignment vertical="center" wrapText="1"/>
    </xf>
    <xf numFmtId="0" fontId="4" fillId="0" borderId="7" xfId="0" applyNumberFormat="1" applyFont="1" applyFill="1" applyBorder="1" applyAlignment="1">
      <alignment horizontal="left" vertical="center" wrapText="1"/>
    </xf>
    <xf numFmtId="0" fontId="4" fillId="0" borderId="9" xfId="0" applyNumberFormat="1" applyFont="1" applyFill="1" applyBorder="1" applyAlignment="1">
      <alignment vertical="center" wrapText="1"/>
    </xf>
    <xf numFmtId="0" fontId="9" fillId="0" borderId="0" xfId="0" applyFont="1" applyFill="1"/>
    <xf numFmtId="0" fontId="11" fillId="0" borderId="0" xfId="0" applyFont="1" applyFill="1" applyBorder="1"/>
    <xf numFmtId="165" fontId="26" fillId="0" borderId="0" xfId="1" applyNumberFormat="1" applyFont="1" applyFill="1" applyBorder="1" applyAlignment="1">
      <alignment horizontal="right" vertical="center"/>
    </xf>
    <xf numFmtId="0" fontId="4" fillId="0" borderId="4" xfId="11" applyNumberFormat="1" applyFont="1" applyFill="1" applyBorder="1" applyAlignment="1">
      <alignment vertical="center"/>
    </xf>
    <xf numFmtId="165" fontId="9" fillId="0" borderId="0" xfId="0" applyNumberFormat="1" applyFont="1" applyFill="1"/>
    <xf numFmtId="165" fontId="24" fillId="0" borderId="2" xfId="11" applyNumberFormat="1" applyFont="1" applyFill="1" applyBorder="1"/>
    <xf numFmtId="165" fontId="21" fillId="0" borderId="2" xfId="11" applyNumberFormat="1" applyFont="1" applyFill="1" applyBorder="1" applyAlignment="1">
      <alignment horizontal="right" vertical="center"/>
    </xf>
    <xf numFmtId="38" fontId="4" fillId="0" borderId="2" xfId="12" applyNumberFormat="1" applyFont="1" applyFill="1" applyBorder="1" applyAlignment="1">
      <alignment vertical="center"/>
    </xf>
    <xf numFmtId="165" fontId="12" fillId="0" borderId="0" xfId="11" applyNumberFormat="1" applyFont="1" applyFill="1" applyAlignment="1">
      <alignment vertical="center"/>
    </xf>
    <xf numFmtId="165" fontId="11" fillId="0" borderId="0" xfId="11" applyNumberFormat="1" applyFont="1" applyFill="1"/>
    <xf numFmtId="0" fontId="10" fillId="0" borderId="10"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166" fontId="7" fillId="0" borderId="15" xfId="11" applyNumberFormat="1" applyFont="1" applyFill="1" applyBorder="1" applyAlignment="1">
      <alignment horizontal="center" vertical="center" wrapText="1"/>
    </xf>
    <xf numFmtId="166" fontId="7" fillId="0" borderId="16" xfId="11" applyNumberFormat="1" applyFont="1" applyFill="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Normal_Thu chi thang 2-2014"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topLeftCell="A4" zoomScale="85" zoomScaleNormal="85" workbookViewId="0">
      <pane ySplit="4" topLeftCell="A8" activePane="bottomLeft" state="frozen"/>
      <selection activeCell="C4" sqref="C4"/>
      <selection pane="bottomLeft" activeCell="F16" sqref="F16"/>
    </sheetView>
  </sheetViews>
  <sheetFormatPr defaultColWidth="12.85546875" defaultRowHeight="15.75"/>
  <cols>
    <col min="1" max="1" width="5.5703125" style="4" customWidth="1"/>
    <col min="2" max="2" width="34" style="4" customWidth="1"/>
    <col min="3" max="3" width="11" style="4" bestFit="1" customWidth="1"/>
    <col min="4" max="4" width="15.85546875" style="4" bestFit="1" customWidth="1"/>
    <col min="5" max="5" width="8.7109375" style="49" customWidth="1"/>
    <col min="6" max="6" width="14.140625" style="49" customWidth="1"/>
    <col min="7" max="7" width="16.42578125" style="4" hidden="1" customWidth="1"/>
    <col min="8" max="8" width="12.85546875" style="4"/>
    <col min="9" max="9" width="13.5703125" style="4" bestFit="1" customWidth="1"/>
    <col min="10" max="16384" width="12.85546875" style="4"/>
  </cols>
  <sheetData>
    <row r="1" spans="1:10" ht="21" customHeight="1">
      <c r="A1" s="2" t="s">
        <v>46</v>
      </c>
      <c r="B1" s="2"/>
      <c r="C1" s="2"/>
      <c r="D1" s="64" t="s">
        <v>37</v>
      </c>
      <c r="E1" s="64"/>
      <c r="F1" s="64"/>
    </row>
    <row r="2" spans="1:10" ht="12" customHeight="1">
      <c r="A2" s="5"/>
      <c r="B2" s="5"/>
      <c r="C2" s="3"/>
      <c r="D2" s="3"/>
      <c r="E2" s="42"/>
      <c r="F2" s="42"/>
    </row>
    <row r="3" spans="1:10" ht="27" customHeight="1">
      <c r="A3" s="20" t="s">
        <v>47</v>
      </c>
      <c r="B3" s="13"/>
      <c r="C3" s="14"/>
      <c r="D3" s="14"/>
      <c r="E3" s="43"/>
      <c r="F3" s="43"/>
    </row>
    <row r="4" spans="1:10" ht="15" customHeight="1">
      <c r="A4" s="65"/>
      <c r="B4" s="65"/>
      <c r="C4" s="65"/>
      <c r="D4" s="65"/>
      <c r="E4" s="65"/>
      <c r="F4" s="65"/>
    </row>
    <row r="5" spans="1:10" ht="17.25" customHeight="1">
      <c r="A5" s="66"/>
      <c r="B5" s="66"/>
      <c r="C5" s="66"/>
      <c r="D5" s="22"/>
      <c r="E5" s="44"/>
      <c r="F5" s="45" t="s">
        <v>0</v>
      </c>
    </row>
    <row r="6" spans="1:10" s="15" customFormat="1" ht="34.9" customHeight="1">
      <c r="A6" s="67" t="s">
        <v>1</v>
      </c>
      <c r="B6" s="68" t="s">
        <v>2</v>
      </c>
      <c r="C6" s="69" t="s">
        <v>33</v>
      </c>
      <c r="D6" s="71" t="s">
        <v>49</v>
      </c>
      <c r="E6" s="73" t="s">
        <v>34</v>
      </c>
      <c r="F6" s="74"/>
    </row>
    <row r="7" spans="1:10" s="15" customFormat="1" ht="45.75" customHeight="1">
      <c r="A7" s="67"/>
      <c r="B7" s="67"/>
      <c r="C7" s="70"/>
      <c r="D7" s="72"/>
      <c r="E7" s="46" t="s">
        <v>33</v>
      </c>
      <c r="F7" s="46" t="s">
        <v>35</v>
      </c>
    </row>
    <row r="8" spans="1:10" s="25" customFormat="1" ht="21" customHeight="1">
      <c r="A8" s="23" t="s">
        <v>3</v>
      </c>
      <c r="B8" s="24" t="s">
        <v>38</v>
      </c>
      <c r="C8" s="40">
        <f>C9+C29+C30+C37+50000</f>
        <v>7462000</v>
      </c>
      <c r="D8" s="40">
        <f>D9+D29+D30+D37+50000</f>
        <v>8200200</v>
      </c>
      <c r="E8" s="47">
        <f>D8/C8%</f>
        <v>109.89279013669258</v>
      </c>
      <c r="F8" s="47">
        <f>D8/G8*100</f>
        <v>97.602085108416361</v>
      </c>
      <c r="G8" s="61">
        <f>G9+G29+G30</f>
        <v>8401664.7706770003</v>
      </c>
      <c r="I8" s="39"/>
    </row>
    <row r="9" spans="1:10" s="6" customFormat="1" ht="21" customHeight="1">
      <c r="A9" s="7" t="s">
        <v>5</v>
      </c>
      <c r="B9" s="8" t="s">
        <v>9</v>
      </c>
      <c r="C9" s="26">
        <f>SUM(C10:C17)+C23+C24+C25+C26+C27+C28</f>
        <v>7162000</v>
      </c>
      <c r="D9" s="26">
        <f>SUM(D10:D17)+D23+D24+D25+D26+D27+D28</f>
        <v>6574300</v>
      </c>
      <c r="E9" s="47">
        <f t="shared" ref="E9:E40" si="0">D9/C9%</f>
        <v>91.794191566601512</v>
      </c>
      <c r="F9" s="47">
        <f t="shared" ref="F9:F40" si="1">D9/G9*100</f>
        <v>83.165490257367679</v>
      </c>
      <c r="G9" s="62">
        <f>SUM(G10:G17)+G23+G24+G25+G26+G27+G28</f>
        <v>7905081.7588580009</v>
      </c>
      <c r="I9" s="38"/>
      <c r="J9" s="38"/>
    </row>
    <row r="10" spans="1:10" s="6" customFormat="1" ht="21" customHeight="1">
      <c r="A10" s="9">
        <v>1</v>
      </c>
      <c r="B10" s="10" t="s">
        <v>39</v>
      </c>
      <c r="C10" s="27">
        <v>587000</v>
      </c>
      <c r="D10" s="58">
        <f>88000+503400</f>
        <v>591400</v>
      </c>
      <c r="E10" s="47">
        <f t="shared" si="0"/>
        <v>100.7495741056218</v>
      </c>
      <c r="F10" s="47">
        <f t="shared" si="1"/>
        <v>92.556944274897575</v>
      </c>
      <c r="G10" s="62">
        <f>560342+78616</f>
        <v>638958</v>
      </c>
      <c r="H10" s="36"/>
      <c r="I10" s="36"/>
    </row>
    <row r="11" spans="1:10" s="6" customFormat="1" ht="21" customHeight="1">
      <c r="A11" s="9">
        <f>+A10+1</f>
        <v>2</v>
      </c>
      <c r="B11" s="10" t="s">
        <v>10</v>
      </c>
      <c r="C11" s="27">
        <v>68000</v>
      </c>
      <c r="D11" s="59">
        <v>87900</v>
      </c>
      <c r="E11" s="47">
        <f t="shared" si="0"/>
        <v>129.26470588235293</v>
      </c>
      <c r="F11" s="47">
        <f t="shared" si="1"/>
        <v>78.847990203753184</v>
      </c>
      <c r="G11" s="62">
        <v>111480.330409</v>
      </c>
    </row>
    <row r="12" spans="1:10" s="6" customFormat="1" ht="21" customHeight="1">
      <c r="A12" s="9">
        <f>A11+1</f>
        <v>3</v>
      </c>
      <c r="B12" s="10" t="s">
        <v>11</v>
      </c>
      <c r="C12" s="27">
        <v>1964500</v>
      </c>
      <c r="D12" s="34">
        <v>1966200</v>
      </c>
      <c r="E12" s="47">
        <f t="shared" si="0"/>
        <v>100.08653601425299</v>
      </c>
      <c r="F12" s="47">
        <f t="shared" si="1"/>
        <v>87.181628787154082</v>
      </c>
      <c r="G12" s="62">
        <v>2255291.6564569999</v>
      </c>
      <c r="I12" s="54"/>
    </row>
    <row r="13" spans="1:10" s="6" customFormat="1" ht="21" customHeight="1">
      <c r="A13" s="9">
        <f>A12+1</f>
        <v>4</v>
      </c>
      <c r="B13" s="10" t="s">
        <v>12</v>
      </c>
      <c r="C13" s="28">
        <v>362600</v>
      </c>
      <c r="D13" s="34">
        <v>507800</v>
      </c>
      <c r="E13" s="47">
        <f t="shared" si="0"/>
        <v>140.04412575841147</v>
      </c>
      <c r="F13" s="47">
        <f t="shared" si="1"/>
        <v>116.36009072404396</v>
      </c>
      <c r="G13" s="62">
        <v>436403.92237599997</v>
      </c>
      <c r="I13" s="54"/>
    </row>
    <row r="14" spans="1:10" s="6" customFormat="1" ht="21" customHeight="1">
      <c r="A14" s="9">
        <f>A13+1</f>
        <v>5</v>
      </c>
      <c r="B14" s="10" t="s">
        <v>13</v>
      </c>
      <c r="C14" s="28">
        <v>680000</v>
      </c>
      <c r="D14" s="34">
        <v>640100</v>
      </c>
      <c r="E14" s="47">
        <f t="shared" si="0"/>
        <v>94.132352941176464</v>
      </c>
      <c r="F14" s="47">
        <f t="shared" si="1"/>
        <v>96.476875273355645</v>
      </c>
      <c r="G14" s="62">
        <v>663475.05367099994</v>
      </c>
      <c r="I14" s="55"/>
    </row>
    <row r="15" spans="1:10" s="6" customFormat="1" ht="21" customHeight="1">
      <c r="A15" s="9">
        <f>A14+1</f>
        <v>6</v>
      </c>
      <c r="B15" s="10" t="s">
        <v>14</v>
      </c>
      <c r="C15" s="28">
        <v>362000</v>
      </c>
      <c r="D15" s="34">
        <v>419300</v>
      </c>
      <c r="E15" s="47">
        <f t="shared" si="0"/>
        <v>115.82872928176796</v>
      </c>
      <c r="F15" s="47">
        <f t="shared" si="1"/>
        <v>114.17271857735317</v>
      </c>
      <c r="G15" s="62">
        <v>367250.60524499998</v>
      </c>
      <c r="I15" s="54"/>
    </row>
    <row r="16" spans="1:10" s="6" customFormat="1" ht="21" customHeight="1">
      <c r="A16" s="9">
        <f>A15+1</f>
        <v>7</v>
      </c>
      <c r="B16" s="10" t="s">
        <v>15</v>
      </c>
      <c r="C16" s="28">
        <v>149900</v>
      </c>
      <c r="D16" s="34">
        <v>149100</v>
      </c>
      <c r="E16" s="47">
        <f t="shared" si="0"/>
        <v>99.466310873915944</v>
      </c>
      <c r="F16" s="47">
        <f t="shared" si="1"/>
        <v>109.02073804900661</v>
      </c>
      <c r="G16" s="62">
        <v>136762.97066799999</v>
      </c>
    </row>
    <row r="17" spans="1:10" s="6" customFormat="1" ht="21" customHeight="1">
      <c r="A17" s="9">
        <v>8</v>
      </c>
      <c r="B17" s="10" t="s">
        <v>40</v>
      </c>
      <c r="C17" s="28">
        <f>SUM(C18:C22)</f>
        <v>2588000</v>
      </c>
      <c r="D17" s="60">
        <f>SUM(D18:D22)</f>
        <v>1846150</v>
      </c>
      <c r="E17" s="47">
        <f t="shared" si="0"/>
        <v>71.335007727975267</v>
      </c>
      <c r="F17" s="47">
        <f t="shared" si="1"/>
        <v>70.109607703162339</v>
      </c>
      <c r="G17" s="62">
        <f>SUM(G18:G22)</f>
        <v>2633233.9610520001</v>
      </c>
      <c r="I17" s="53"/>
    </row>
    <row r="18" spans="1:10" s="6" customFormat="1" ht="21" customHeight="1">
      <c r="A18" s="16" t="s">
        <v>8</v>
      </c>
      <c r="B18" s="17" t="s">
        <v>16</v>
      </c>
      <c r="C18" s="26">
        <v>0</v>
      </c>
      <c r="D18" s="34">
        <v>850</v>
      </c>
      <c r="E18" s="47"/>
      <c r="F18" s="47">
        <f t="shared" si="1"/>
        <v>138.81558609380863</v>
      </c>
      <c r="G18" s="62">
        <v>612.323172</v>
      </c>
    </row>
    <row r="19" spans="1:10" s="6" customFormat="1" ht="21" customHeight="1">
      <c r="A19" s="16" t="s">
        <v>8</v>
      </c>
      <c r="B19" s="17" t="s">
        <v>17</v>
      </c>
      <c r="C19" s="26">
        <v>13000</v>
      </c>
      <c r="D19" s="34">
        <v>14000</v>
      </c>
      <c r="E19" s="47">
        <f t="shared" si="0"/>
        <v>107.69230769230769</v>
      </c>
      <c r="F19" s="47">
        <f t="shared" si="1"/>
        <v>95.353687096613569</v>
      </c>
      <c r="G19" s="62">
        <v>14682.180025</v>
      </c>
    </row>
    <row r="20" spans="1:10" s="6" customFormat="1" ht="21" customHeight="1">
      <c r="A20" s="16" t="s">
        <v>8</v>
      </c>
      <c r="B20" s="17" t="s">
        <v>19</v>
      </c>
      <c r="C20" s="27">
        <v>2400000</v>
      </c>
      <c r="D20" s="34">
        <v>1650000</v>
      </c>
      <c r="E20" s="47">
        <f t="shared" si="0"/>
        <v>68.75</v>
      </c>
      <c r="F20" s="47">
        <f t="shared" si="1"/>
        <v>67.983000072369691</v>
      </c>
      <c r="G20" s="62">
        <v>2427077.3549910001</v>
      </c>
    </row>
    <row r="21" spans="1:10" s="6" customFormat="1" ht="21" customHeight="1">
      <c r="A21" s="16" t="s">
        <v>8</v>
      </c>
      <c r="B21" s="17" t="s">
        <v>18</v>
      </c>
      <c r="C21" s="28">
        <v>105000</v>
      </c>
      <c r="D21" s="34">
        <v>111300</v>
      </c>
      <c r="E21" s="47">
        <f t="shared" si="0"/>
        <v>106</v>
      </c>
      <c r="F21" s="47">
        <f t="shared" si="1"/>
        <v>106.28782889425825</v>
      </c>
      <c r="G21" s="62">
        <v>104715.658564</v>
      </c>
    </row>
    <row r="22" spans="1:10" s="6" customFormat="1" ht="21" customHeight="1">
      <c r="A22" s="16" t="s">
        <v>8</v>
      </c>
      <c r="B22" s="17" t="s">
        <v>20</v>
      </c>
      <c r="C22" s="28">
        <v>70000</v>
      </c>
      <c r="D22" s="34">
        <v>70000</v>
      </c>
      <c r="E22" s="47">
        <f t="shared" si="0"/>
        <v>100</v>
      </c>
      <c r="F22" s="47">
        <f t="shared" si="1"/>
        <v>81.256981142749268</v>
      </c>
      <c r="G22" s="62">
        <v>86146.444300000003</v>
      </c>
    </row>
    <row r="23" spans="1:10" s="6" customFormat="1" ht="21" customHeight="1">
      <c r="A23" s="9">
        <v>9</v>
      </c>
      <c r="B23" s="10" t="s">
        <v>22</v>
      </c>
      <c r="C23" s="27">
        <v>28000</v>
      </c>
      <c r="D23" s="34">
        <v>58300</v>
      </c>
      <c r="E23" s="47">
        <f t="shared" si="0"/>
        <v>208.21428571428572</v>
      </c>
      <c r="F23" s="47">
        <f t="shared" si="1"/>
        <v>98.763430642147313</v>
      </c>
      <c r="G23" s="62">
        <v>59029.946227</v>
      </c>
    </row>
    <row r="24" spans="1:10" s="6" customFormat="1" ht="79.5">
      <c r="A24" s="18">
        <f>A23+1</f>
        <v>10</v>
      </c>
      <c r="B24" s="29" t="s">
        <v>25</v>
      </c>
      <c r="C24" s="26">
        <v>0</v>
      </c>
      <c r="D24" s="34">
        <v>1200</v>
      </c>
      <c r="E24" s="47"/>
      <c r="F24" s="56"/>
      <c r="G24" s="62">
        <v>8584.7289430000001</v>
      </c>
    </row>
    <row r="25" spans="1:10" s="6" customFormat="1" ht="21" customHeight="1">
      <c r="A25" s="9">
        <v>11</v>
      </c>
      <c r="B25" s="10" t="s">
        <v>21</v>
      </c>
      <c r="C25" s="37">
        <v>130000</v>
      </c>
      <c r="D25" s="34">
        <v>123650</v>
      </c>
      <c r="E25" s="47">
        <f t="shared" si="0"/>
        <v>95.115384615384613</v>
      </c>
      <c r="F25" s="47">
        <f t="shared" si="1"/>
        <v>73.444132130161606</v>
      </c>
      <c r="G25" s="62">
        <v>168359.263584</v>
      </c>
    </row>
    <row r="26" spans="1:10" s="6" customFormat="1" ht="21.6" customHeight="1">
      <c r="A26" s="9">
        <f>A25+1</f>
        <v>12</v>
      </c>
      <c r="B26" s="10" t="s">
        <v>24</v>
      </c>
      <c r="C26" s="30">
        <v>10100</v>
      </c>
      <c r="D26" s="34">
        <v>14800</v>
      </c>
      <c r="E26" s="47">
        <f t="shared" si="0"/>
        <v>146.53465346534654</v>
      </c>
      <c r="F26" s="47">
        <f t="shared" si="1"/>
        <v>118.32469119956279</v>
      </c>
      <c r="G26" s="62">
        <v>12507.955736</v>
      </c>
    </row>
    <row r="27" spans="1:10" s="6" customFormat="1" ht="21.6" customHeight="1">
      <c r="A27" s="9">
        <f>A26+1</f>
        <v>13</v>
      </c>
      <c r="B27" s="10" t="s">
        <v>23</v>
      </c>
      <c r="C27" s="30">
        <v>201900</v>
      </c>
      <c r="D27" s="34">
        <v>95000</v>
      </c>
      <c r="E27" s="47">
        <f t="shared" si="0"/>
        <v>47.052996532937101</v>
      </c>
      <c r="F27" s="47">
        <f t="shared" si="1"/>
        <v>24.81620195767038</v>
      </c>
      <c r="G27" s="62">
        <v>382814.42165099998</v>
      </c>
      <c r="I27" s="38"/>
    </row>
    <row r="28" spans="1:10" s="6" customFormat="1" ht="21.6" customHeight="1">
      <c r="A28" s="9">
        <v>14</v>
      </c>
      <c r="B28" s="10" t="s">
        <v>48</v>
      </c>
      <c r="C28" s="30">
        <v>30000</v>
      </c>
      <c r="D28" s="34">
        <v>73400</v>
      </c>
      <c r="E28" s="47"/>
      <c r="F28" s="47"/>
      <c r="G28" s="62">
        <v>30928.942838999999</v>
      </c>
      <c r="I28" s="38"/>
    </row>
    <row r="29" spans="1:10" s="6" customFormat="1" ht="21.6" customHeight="1">
      <c r="A29" s="7" t="s">
        <v>6</v>
      </c>
      <c r="B29" s="8" t="s">
        <v>36</v>
      </c>
      <c r="C29" s="30">
        <v>0</v>
      </c>
      <c r="D29" s="35">
        <v>0</v>
      </c>
      <c r="E29" s="47"/>
      <c r="F29" s="47"/>
      <c r="G29" s="62">
        <v>0</v>
      </c>
    </row>
    <row r="30" spans="1:10" s="6" customFormat="1" ht="21.6" customHeight="1">
      <c r="A30" s="7" t="s">
        <v>7</v>
      </c>
      <c r="B30" s="8" t="s">
        <v>41</v>
      </c>
      <c r="C30" s="30">
        <v>250000</v>
      </c>
      <c r="D30" s="31">
        <v>1575900</v>
      </c>
      <c r="E30" s="47">
        <f t="shared" si="0"/>
        <v>630.36</v>
      </c>
      <c r="F30" s="47">
        <f t="shared" si="1"/>
        <v>317.34875388254346</v>
      </c>
      <c r="G30" s="62">
        <v>496583.01181900001</v>
      </c>
      <c r="I30" s="57"/>
    </row>
    <row r="31" spans="1:10" s="6" customFormat="1" ht="21.6" customHeight="1">
      <c r="A31" s="9">
        <v>1</v>
      </c>
      <c r="B31" s="10" t="s">
        <v>26</v>
      </c>
      <c r="C31" s="31"/>
      <c r="D31" s="31"/>
      <c r="E31" s="47"/>
      <c r="F31" s="47"/>
      <c r="G31" s="62"/>
      <c r="J31" s="38"/>
    </row>
    <row r="32" spans="1:10" s="6" customFormat="1" ht="21.6" customHeight="1">
      <c r="A32" s="9">
        <f>A31+1</f>
        <v>2</v>
      </c>
      <c r="B32" s="10" t="s">
        <v>27</v>
      </c>
      <c r="C32" s="31"/>
      <c r="D32" s="31"/>
      <c r="E32" s="47"/>
      <c r="F32" s="47"/>
      <c r="G32" s="62"/>
      <c r="I32" s="36"/>
    </row>
    <row r="33" spans="1:11" s="6" customFormat="1" ht="21.6" customHeight="1">
      <c r="A33" s="9">
        <f>A32+1</f>
        <v>3</v>
      </c>
      <c r="B33" s="10" t="s">
        <v>28</v>
      </c>
      <c r="C33" s="31"/>
      <c r="D33" s="31"/>
      <c r="E33" s="47"/>
      <c r="F33" s="47"/>
      <c r="G33" s="62"/>
      <c r="K33" s="36"/>
    </row>
    <row r="34" spans="1:11" s="6" customFormat="1" ht="21.6" customHeight="1">
      <c r="A34" s="9">
        <f>A33+1</f>
        <v>4</v>
      </c>
      <c r="B34" s="10" t="s">
        <v>29</v>
      </c>
      <c r="C34" s="31"/>
      <c r="D34" s="31"/>
      <c r="E34" s="47"/>
      <c r="F34" s="47"/>
      <c r="G34" s="62"/>
    </row>
    <row r="35" spans="1:11" s="6" customFormat="1" ht="21.6" customHeight="1">
      <c r="A35" s="9">
        <v>5</v>
      </c>
      <c r="B35" s="10" t="s">
        <v>30</v>
      </c>
      <c r="C35" s="31"/>
      <c r="D35" s="31"/>
      <c r="E35" s="47"/>
      <c r="F35" s="47"/>
      <c r="G35" s="62"/>
    </row>
    <row r="36" spans="1:11" s="6" customFormat="1" ht="21.6" customHeight="1">
      <c r="A36" s="9">
        <v>6</v>
      </c>
      <c r="B36" s="12" t="s">
        <v>31</v>
      </c>
      <c r="C36" s="41"/>
      <c r="D36" s="31"/>
      <c r="E36" s="47"/>
      <c r="F36" s="47"/>
      <c r="G36" s="62"/>
      <c r="K36" s="36"/>
    </row>
    <row r="37" spans="1:11" s="6" customFormat="1" ht="21.6" customHeight="1">
      <c r="A37" s="7" t="s">
        <v>45</v>
      </c>
      <c r="B37" s="32" t="s">
        <v>32</v>
      </c>
      <c r="C37" s="30"/>
      <c r="D37" s="31"/>
      <c r="E37" s="47"/>
      <c r="F37" s="47"/>
      <c r="G37" s="62"/>
    </row>
    <row r="38" spans="1:11" s="6" customFormat="1" ht="28.5" customHeight="1">
      <c r="A38" s="21" t="s">
        <v>4</v>
      </c>
      <c r="B38" s="50" t="s">
        <v>42</v>
      </c>
      <c r="C38" s="37">
        <f>C39+C40</f>
        <v>6578100</v>
      </c>
      <c r="D38" s="37">
        <v>6001020</v>
      </c>
      <c r="E38" s="47">
        <f t="shared" si="0"/>
        <v>91.227254070324264</v>
      </c>
      <c r="F38" s="47">
        <f t="shared" si="1"/>
        <v>82.137747870119597</v>
      </c>
      <c r="G38" s="62">
        <v>7306044</v>
      </c>
    </row>
    <row r="39" spans="1:11" s="6" customFormat="1" ht="21" customHeight="1">
      <c r="A39" s="11">
        <v>1</v>
      </c>
      <c r="B39" s="51" t="s">
        <v>43</v>
      </c>
      <c r="C39" s="37">
        <v>6170200</v>
      </c>
      <c r="D39" s="37">
        <f>D38*91.29%</f>
        <v>5478331.1579999998</v>
      </c>
      <c r="E39" s="47">
        <f t="shared" si="0"/>
        <v>88.786930050889751</v>
      </c>
      <c r="F39" s="47">
        <f t="shared" si="1"/>
        <v>82.131080627066922</v>
      </c>
      <c r="G39" s="62">
        <v>6670229</v>
      </c>
    </row>
    <row r="40" spans="1:11" s="6" customFormat="1" ht="21" customHeight="1">
      <c r="A40" s="33">
        <v>2</v>
      </c>
      <c r="B40" s="52" t="s">
        <v>44</v>
      </c>
      <c r="C40" s="37">
        <v>407900</v>
      </c>
      <c r="D40" s="37">
        <f>D38-D39</f>
        <v>522688.84200000018</v>
      </c>
      <c r="E40" s="47">
        <f t="shared" si="0"/>
        <v>128.1414175042903</v>
      </c>
      <c r="F40" s="47">
        <f t="shared" si="1"/>
        <v>82.207692803724385</v>
      </c>
      <c r="G40" s="62">
        <v>635815</v>
      </c>
    </row>
    <row r="41" spans="1:11" ht="15.95" customHeight="1">
      <c r="A41" s="63"/>
      <c r="B41" s="63"/>
      <c r="C41" s="63"/>
      <c r="D41" s="63"/>
      <c r="E41" s="63"/>
      <c r="F41" s="63"/>
    </row>
    <row r="42" spans="1:11" ht="22.5" customHeight="1">
      <c r="A42" s="6"/>
      <c r="B42" s="19"/>
      <c r="C42" s="6"/>
      <c r="D42" s="6"/>
      <c r="E42" s="48"/>
      <c r="F42" s="48"/>
    </row>
    <row r="43" spans="1:11" ht="18.75">
      <c r="A43" s="6"/>
      <c r="B43" s="19"/>
      <c r="C43" s="6"/>
      <c r="D43" s="6"/>
      <c r="E43" s="48"/>
      <c r="F43" s="48"/>
    </row>
    <row r="44" spans="1:11" ht="18.75">
      <c r="A44" s="1"/>
      <c r="B44" s="19"/>
      <c r="C44" s="6"/>
      <c r="D44" s="6"/>
      <c r="E44" s="48"/>
      <c r="F44" s="48"/>
    </row>
    <row r="45" spans="1:11" ht="18.75">
      <c r="A45" s="1"/>
      <c r="B45" s="19"/>
      <c r="C45" s="6"/>
      <c r="D45" s="6"/>
      <c r="E45" s="48"/>
      <c r="F45" s="48"/>
    </row>
  </sheetData>
  <mergeCells count="9">
    <mergeCell ref="A41:F41"/>
    <mergeCell ref="D1:F1"/>
    <mergeCell ref="A4:F4"/>
    <mergeCell ref="A5:C5"/>
    <mergeCell ref="A6:A7"/>
    <mergeCell ref="B6:B7"/>
    <mergeCell ref="C6:C7"/>
    <mergeCell ref="D6:D7"/>
    <mergeCell ref="E6:F6"/>
  </mergeCells>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2021-07-14T02:43:19Z</cp:lastPrinted>
  <dcterms:created xsi:type="dcterms:W3CDTF">2018-08-22T07:49:45Z</dcterms:created>
  <dcterms:modified xsi:type="dcterms:W3CDTF">2022-01-14T09:10:55Z</dcterms:modified>
</cp:coreProperties>
</file>