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03. Cong khai ngan sach\Thuc hien nam 2022\CKNS - BTC\"/>
    </mc:Choice>
  </mc:AlternateContent>
  <xr:revisionPtr revIDLastSave="0" documentId="13_ncr:1_{A2077136-24C4-4227-A23F-3BDE529404AC}" xr6:coauthVersionLast="47" xr6:coauthVersionMax="47" xr10:uidLastSave="{00000000-0000-0000-0000-000000000000}"/>
  <bookViews>
    <workbookView xWindow="-105" yWindow="0" windowWidth="12210" windowHeight="12885" xr2:uid="{00000000-000D-0000-FFFF-FFFF00000000}"/>
  </bookViews>
  <sheets>
    <sheet name="Sheet1" sheetId="1" r:id="rId1"/>
  </sheets>
  <calcPr calcId="191029"/>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9" i="1"/>
  <c r="F30" i="1"/>
  <c r="F31" i="1"/>
  <c r="F32" i="1"/>
  <c r="F34" i="1"/>
  <c r="F35" i="1"/>
  <c r="F37" i="1"/>
  <c r="F38" i="1"/>
  <c r="F39" i="1"/>
  <c r="F8" i="1"/>
  <c r="G17" i="1"/>
  <c r="G9" i="1" s="1"/>
  <c r="G8" i="1" s="1"/>
  <c r="D37" i="1"/>
  <c r="D35" i="1"/>
  <c r="D29" i="1" s="1"/>
  <c r="C37" i="1"/>
  <c r="D27" i="1" l="1"/>
  <c r="D17" i="1" l="1"/>
  <c r="D9" i="1" s="1"/>
  <c r="D8" i="1" s="1"/>
  <c r="E8" i="1" l="1"/>
  <c r="A31" i="1"/>
  <c r="A32" i="1"/>
  <c r="A33" i="1" s="1"/>
  <c r="A26" i="1"/>
  <c r="A27" i="1" s="1"/>
  <c r="A24" i="1"/>
  <c r="A11" i="1"/>
  <c r="A12" i="1"/>
  <c r="A13" i="1" s="1"/>
  <c r="A14" i="1" s="1"/>
  <c r="A15" i="1" s="1"/>
  <c r="A16" i="1" s="1"/>
</calcChain>
</file>

<file path=xl/sharedStrings.xml><?xml version="1.0" encoding="utf-8"?>
<sst xmlns="http://schemas.openxmlformats.org/spreadsheetml/2006/main" count="53" uniqueCount="48">
  <si>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</si>
  <si>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</si>
  <si>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</si>
  <si>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</si>
  <si>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</si>
  <si>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</si>
  <si>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</si>
  <si>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</si>
  <si>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</si>
  <si>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</si>
  <si>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</si>
  <si>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</si>
  <si>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</si>
  <si>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</si>
  <si>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</si>
  <si>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</si>
  <si>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</si>
  <si>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</si>
  <si>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</si>
  <si>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</si>
  <si>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</si>
  <si>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</si>
  <si>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</si>
  <si>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</si>
  <si>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</si>
  <si>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</si>
  <si>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</si>
  <si>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</si>
  <si>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</si>
  <si>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</si>
  <si>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</si>
  <si>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</si>
  <si>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</si>
  <si>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</si>
  <si>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</si>
  <si>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</si>
  <si>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</si>
  <si>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</si>
  <si>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</si>
  <si>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</si>
  <si>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</si>
  <si>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</si>
  <si>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</si>
  <si>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</si>
  <si>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</si>
  <si>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</si>
  <si>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THU NGÂN SÁCH NHÀ NƯỚC NĂM 2022</t>
  </si>
  <si>
    <t>ƯỚC THỰC HIỆN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</si>
</sst>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cellStyleXfs>
  <cellXfs count="67">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0" fillId="0" borderId="0" xfId="0" applyFont="1" applyAlignment="1">
      <alignment horizontal="right"/>
    </xf>
    <xf numFmtId="0" fontId="3" fillId="0" borderId="2" xfId="0" applyFont="1" applyBorder="1" applyAlignment="1">
      <alignment horizontal="center"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2" xfId="0" applyNumberFormat="1" applyFont="1" applyBorder="1" applyAlignment="1">
      <alignment vertical="center"/>
    </xf>
    <xf numFmtId="3" fontId="16" fillId="0" borderId="2" xfId="0" applyNumberFormat="1" applyFont="1" applyBorder="1" applyAlignment="1">
      <alignment vertical="center"/>
    </xf>
    <xf numFmtId="3" fontId="17" fillId="0" borderId="2" xfId="0" applyNumberFormat="1" applyFont="1" applyBorder="1" applyAlignment="1">
      <alignment vertical="center"/>
    </xf>
    <xf numFmtId="0" fontId="4" fillId="0" borderId="3" xfId="0" applyFont="1" applyBorder="1" applyAlignment="1">
      <alignment horizontal="justify" wrapText="1"/>
    </xf>
    <xf numFmtId="0" fontId="5" fillId="0" borderId="8" xfId="0" applyFont="1" applyBorder="1"/>
    <xf numFmtId="0" fontId="3"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vertical="center" wrapText="1"/>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11" fillId="0" borderId="0" xfId="0" applyNumberFormat="1" applyFont="1"/>
    <xf numFmtId="165" fontId="3" fillId="0" borderId="2" xfId="11" applyNumberFormat="1" applyFont="1" applyFill="1" applyBorder="1" applyAlignment="1">
      <alignment vertical="center" wrapText="1"/>
    </xf>
    <xf numFmtId="165" fontId="4" fillId="0" borderId="2" xfId="11" applyNumberFormat="1" applyFont="1" applyFill="1" applyBorder="1" applyAlignment="1">
      <alignment horizontal="left" vertical="center" wrapText="1"/>
    </xf>
    <xf numFmtId="165" fontId="4" fillId="0" borderId="3" xfId="11" applyNumberFormat="1" applyFont="1" applyFill="1" applyBorder="1" applyAlignment="1">
      <alignment horizontal="left" vertical="center" wrapText="1"/>
    </xf>
    <xf numFmtId="43" fontId="4" fillId="0" borderId="4" xfId="11" applyFont="1" applyFill="1" applyBorder="1" applyAlignment="1">
      <alignment vertical="center"/>
    </xf>
    <xf numFmtId="43" fontId="5" fillId="0" borderId="4" xfId="11" applyFont="1" applyFill="1" applyBorder="1" applyAlignment="1">
      <alignment vertical="center"/>
    </xf>
    <xf numFmtId="0" fontId="9" fillId="0" borderId="0" xfId="0" applyFont="1"/>
    <xf numFmtId="3" fontId="3" fillId="0" borderId="6" xfId="0" applyNumberFormat="1" applyFont="1" applyBorder="1" applyAlignment="1">
      <alignment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165" fontId="16" fillId="0" borderId="9" xfId="11" applyNumberFormat="1" applyFont="1" applyFill="1" applyBorder="1" applyAlignment="1">
      <alignment vertical="center"/>
    </xf>
    <xf numFmtId="0" fontId="10" fillId="0" borderId="12" xfId="0" applyFont="1" applyBorder="1"/>
    <xf numFmtId="0" fontId="4" fillId="0" borderId="0" xfId="0" applyFont="1" applyAlignment="1">
      <alignment vertical="center"/>
    </xf>
    <xf numFmtId="3" fontId="5" fillId="0" borderId="7" xfId="0" applyNumberFormat="1" applyFont="1" applyBorder="1" applyAlignment="1">
      <alignment vertical="center"/>
    </xf>
    <xf numFmtId="3" fontId="6" fillId="0" borderId="3" xfId="0" applyNumberFormat="1" applyFont="1" applyBorder="1" applyAlignment="1">
      <alignment vertical="center"/>
    </xf>
    <xf numFmtId="165" fontId="5" fillId="0" borderId="2" xfId="11" applyNumberFormat="1" applyFont="1" applyFill="1" applyBorder="1" applyAlignment="1">
      <alignment vertical="center" wrapText="1"/>
    </xf>
    <xf numFmtId="165" fontId="4" fillId="0" borderId="11" xfId="11" applyNumberFormat="1" applyFont="1" applyFill="1" applyBorder="1" applyAlignment="1">
      <alignment vertical="center"/>
    </xf>
    <xf numFmtId="0" fontId="5" fillId="0" borderId="0" xfId="0" applyFont="1" applyAlignment="1">
      <alignment horizontal="right"/>
    </xf>
    <xf numFmtId="0" fontId="6" fillId="0" borderId="0" xfId="0" applyFont="1" applyAlignment="1">
      <alignment horizontal="center" vertical="center" wrapText="1"/>
    </xf>
    <xf numFmtId="0" fontId="16" fillId="0" borderId="13" xfId="0" applyFont="1" applyBorder="1" applyAlignment="1">
      <alignment horizontal="center" vertical="center"/>
    </xf>
    <xf numFmtId="0" fontId="3"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18"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topLeftCell="B1" zoomScale="70" zoomScaleNormal="70" workbookViewId="0">
      <selection activeCell="G1" sqref="G1:G1048576"/>
    </sheetView>
  </sheetViews>
  <sheetFormatPr defaultColWidth="12.85546875" defaultRowHeight="15.75"/>
  <cols>
    <col min="1" max="1" width="7.28515625" style="6" customWidth="1"/>
    <col min="2" max="2" width="56.85546875" style="6" customWidth="1"/>
    <col min="3" max="4" width="14.5703125" style="6" customWidth="1"/>
    <col min="5" max="6" width="12" style="6" customWidth="1"/>
    <col min="7" max="7" width="0" style="6" hidden="1" customWidth="1"/>
    <col min="8" max="16384" width="12.85546875" style="6"/>
  </cols>
  <sheetData>
    <row r="1" spans="1:9" ht="21" customHeight="1">
      <c r="A1" s="4"/>
      <c r="B1" s="4"/>
      <c r="C1" s="4"/>
      <c r="D1" s="57" t="s">
        <v>37</v>
      </c>
      <c r="E1" s="57"/>
      <c r="F1" s="57"/>
    </row>
    <row r="2" spans="1:9" ht="18.75">
      <c r="A2" s="7"/>
      <c r="B2" s="7"/>
      <c r="C2" s="5"/>
      <c r="D2" s="5"/>
      <c r="E2" s="5"/>
      <c r="F2" s="5"/>
    </row>
    <row r="3" spans="1:9" ht="27" customHeight="1">
      <c r="A3" s="22" t="s">
        <v>46</v>
      </c>
      <c r="B3" s="15"/>
      <c r="C3" s="16"/>
      <c r="D3" s="16"/>
      <c r="E3" s="16"/>
      <c r="F3" s="16"/>
    </row>
    <row r="4" spans="1:9">
      <c r="A4" s="58"/>
      <c r="B4" s="58"/>
      <c r="C4" s="58"/>
      <c r="D4" s="58"/>
      <c r="E4" s="58"/>
      <c r="F4" s="58"/>
    </row>
    <row r="5" spans="1:9" ht="17.25" customHeight="1">
      <c r="A5" s="59"/>
      <c r="B5" s="59"/>
      <c r="C5" s="59"/>
      <c r="D5" s="52"/>
      <c r="E5" s="25"/>
      <c r="F5" s="23" t="s">
        <v>0</v>
      </c>
    </row>
    <row r="6" spans="1:9" s="17" customFormat="1" ht="34.9" customHeight="1">
      <c r="A6" s="60" t="s">
        <v>1</v>
      </c>
      <c r="B6" s="60" t="s">
        <v>2</v>
      </c>
      <c r="C6" s="61" t="s">
        <v>33</v>
      </c>
      <c r="D6" s="63" t="s">
        <v>47</v>
      </c>
      <c r="E6" s="65" t="s">
        <v>34</v>
      </c>
      <c r="F6" s="66"/>
    </row>
    <row r="7" spans="1:9" s="17" customFormat="1" ht="52.15" customHeight="1">
      <c r="A7" s="60"/>
      <c r="B7" s="60"/>
      <c r="C7" s="62"/>
      <c r="D7" s="64"/>
      <c r="E7" s="2" t="s">
        <v>33</v>
      </c>
      <c r="F7" s="3" t="s">
        <v>35</v>
      </c>
    </row>
    <row r="8" spans="1:9" s="28" customFormat="1" ht="21" customHeight="1">
      <c r="A8" s="26" t="s">
        <v>3</v>
      </c>
      <c r="B8" s="27" t="s">
        <v>38</v>
      </c>
      <c r="C8" s="47">
        <v>8200000</v>
      </c>
      <c r="D8" s="53">
        <f>D9+D28+D29+D36</f>
        <v>9070344.1941090021</v>
      </c>
      <c r="E8" s="45">
        <f>D8/C8*100</f>
        <v>110.61395358669515</v>
      </c>
      <c r="F8" s="45">
        <f>D8/G8*100</f>
        <v>110.5345578082687</v>
      </c>
      <c r="G8" s="28">
        <f>G9+G29</f>
        <v>8205889.9713899987</v>
      </c>
    </row>
    <row r="9" spans="1:9" s="8" customFormat="1" ht="21" customHeight="1">
      <c r="A9" s="9" t="s">
        <v>5</v>
      </c>
      <c r="B9" s="10" t="s">
        <v>9</v>
      </c>
      <c r="C9" s="29">
        <v>7494000</v>
      </c>
      <c r="D9" s="49">
        <f>D10+D11+D12+D13+D14+D15+D16+D17+D23+D24+D25+D26+D27</f>
        <v>8905515.8925980013</v>
      </c>
      <c r="E9" s="45">
        <v>92.297629422084341</v>
      </c>
      <c r="F9" s="45">
        <f t="shared" ref="F9:F39" si="0">D9/G9*100</f>
        <v>129.95435890594439</v>
      </c>
      <c r="G9" s="8">
        <f>SUM(G10:G16)+G17+G23+G24+G25+G26+G27</f>
        <v>6852802.7590389987</v>
      </c>
      <c r="H9" s="40"/>
    </row>
    <row r="10" spans="1:9" s="8" customFormat="1" ht="21" customHeight="1">
      <c r="A10" s="11">
        <v>1</v>
      </c>
      <c r="B10" s="12" t="s">
        <v>39</v>
      </c>
      <c r="C10" s="30">
        <v>609741</v>
      </c>
      <c r="D10" s="39">
        <v>660754.112249</v>
      </c>
      <c r="E10" s="44">
        <v>77.353536431042031</v>
      </c>
      <c r="F10" s="44">
        <f t="shared" si="0"/>
        <v>99.105256496789792</v>
      </c>
      <c r="G10" s="8">
        <v>666719.54203599994</v>
      </c>
    </row>
    <row r="11" spans="1:9" s="8" customFormat="1" ht="21" customHeight="1">
      <c r="A11" s="11">
        <f>+A10+1</f>
        <v>2</v>
      </c>
      <c r="B11" s="12" t="s">
        <v>10</v>
      </c>
      <c r="C11" s="30">
        <v>83570</v>
      </c>
      <c r="D11" s="39">
        <v>52511.819802999999</v>
      </c>
      <c r="E11" s="44">
        <v>49.178858287663033</v>
      </c>
      <c r="F11" s="44">
        <f t="shared" si="0"/>
        <v>66.595779787696756</v>
      </c>
      <c r="G11" s="8">
        <v>78851.572832999998</v>
      </c>
      <c r="I11" s="40"/>
    </row>
    <row r="12" spans="1:9" s="8" customFormat="1" ht="21" customHeight="1">
      <c r="A12" s="11">
        <f>A11+1</f>
        <v>3</v>
      </c>
      <c r="B12" s="12" t="s">
        <v>11</v>
      </c>
      <c r="C12" s="30">
        <v>2009830</v>
      </c>
      <c r="D12" s="39">
        <v>2390817.906742</v>
      </c>
      <c r="E12" s="44">
        <v>91.189212828547696</v>
      </c>
      <c r="F12" s="44">
        <f t="shared" si="0"/>
        <v>110.35415429765105</v>
      </c>
      <c r="G12" s="8">
        <v>2166495.6085779998</v>
      </c>
    </row>
    <row r="13" spans="1:9" s="8" customFormat="1" ht="21" customHeight="1">
      <c r="A13" s="11">
        <f>A12+1</f>
        <v>4</v>
      </c>
      <c r="B13" s="12" t="s">
        <v>12</v>
      </c>
      <c r="C13" s="31">
        <v>470000</v>
      </c>
      <c r="D13" s="54">
        <v>978404.57606600004</v>
      </c>
      <c r="E13" s="44">
        <v>177.6015304038298</v>
      </c>
      <c r="F13" s="44">
        <f t="shared" si="0"/>
        <v>177.54216239414825</v>
      </c>
      <c r="G13" s="8">
        <v>551082.94439600001</v>
      </c>
    </row>
    <row r="14" spans="1:9" s="8" customFormat="1" ht="21" customHeight="1">
      <c r="A14" s="11">
        <f>A13+1</f>
        <v>5</v>
      </c>
      <c r="B14" s="12" t="s">
        <v>13</v>
      </c>
      <c r="C14" s="31">
        <v>646000</v>
      </c>
      <c r="D14" s="54">
        <v>439524.11729099997</v>
      </c>
      <c r="E14" s="44">
        <v>60.018584234984516</v>
      </c>
      <c r="F14" s="44">
        <f t="shared" si="0"/>
        <v>69.518211106203736</v>
      </c>
      <c r="G14" s="8">
        <v>632243.13499599998</v>
      </c>
      <c r="H14" s="40"/>
    </row>
    <row r="15" spans="1:9" s="8" customFormat="1" ht="21" customHeight="1">
      <c r="A15" s="11">
        <f>A14+1</f>
        <v>6</v>
      </c>
      <c r="B15" s="12" t="s">
        <v>14</v>
      </c>
      <c r="C15" s="31">
        <v>387530</v>
      </c>
      <c r="D15" s="54">
        <v>735161.32512000005</v>
      </c>
      <c r="E15" s="44">
        <v>138.7672296877661</v>
      </c>
      <c r="F15" s="44">
        <f t="shared" si="0"/>
        <v>161.79398451738172</v>
      </c>
      <c r="G15" s="8">
        <v>454381.12381800002</v>
      </c>
    </row>
    <row r="16" spans="1:9" s="8" customFormat="1" ht="21" customHeight="1">
      <c r="A16" s="11">
        <f>A15+1</f>
        <v>7</v>
      </c>
      <c r="B16" s="12" t="s">
        <v>15</v>
      </c>
      <c r="C16" s="31">
        <v>145000</v>
      </c>
      <c r="D16" s="54">
        <v>166863.33044200001</v>
      </c>
      <c r="E16" s="44">
        <v>90.897130602758622</v>
      </c>
      <c r="F16" s="44">
        <f t="shared" si="0"/>
        <v>114.92141036357025</v>
      </c>
      <c r="G16" s="8">
        <v>145197.77464799996</v>
      </c>
    </row>
    <row r="17" spans="1:7" s="8" customFormat="1" ht="21" customHeight="1">
      <c r="A17" s="11">
        <v>8</v>
      </c>
      <c r="B17" s="12" t="s">
        <v>40</v>
      </c>
      <c r="C17" s="31">
        <v>2693630</v>
      </c>
      <c r="D17" s="54">
        <f>SUM(D18:D22)</f>
        <v>3070661.0027260003</v>
      </c>
      <c r="E17" s="44">
        <v>88.44610316639627</v>
      </c>
      <c r="F17" s="44">
        <f t="shared" si="0"/>
        <v>172.53147644615882</v>
      </c>
      <c r="G17" s="8">
        <f>SUM(G18:G22)</f>
        <v>1779768.576712</v>
      </c>
    </row>
    <row r="18" spans="1:7" s="8" customFormat="1" ht="21" customHeight="1">
      <c r="A18" s="18" t="s">
        <v>8</v>
      </c>
      <c r="B18" s="19" t="s">
        <v>16</v>
      </c>
      <c r="C18" s="38">
        <v>300</v>
      </c>
      <c r="D18" s="39">
        <v>932.11370499999998</v>
      </c>
      <c r="E18" s="44">
        <v>208.38947733333336</v>
      </c>
      <c r="F18" s="44">
        <f t="shared" si="0"/>
        <v>123.71063684888028</v>
      </c>
      <c r="G18" s="8">
        <v>753.46286199999997</v>
      </c>
    </row>
    <row r="19" spans="1:7" s="8" customFormat="1" ht="21" customHeight="1">
      <c r="A19" s="18" t="s">
        <v>8</v>
      </c>
      <c r="B19" s="19" t="s">
        <v>17</v>
      </c>
      <c r="C19" s="38">
        <v>13000</v>
      </c>
      <c r="D19" s="39">
        <v>23021.505161000001</v>
      </c>
      <c r="E19" s="44">
        <v>35.721105861538462</v>
      </c>
      <c r="F19" s="44">
        <f t="shared" si="0"/>
        <v>162.99377150928638</v>
      </c>
      <c r="G19" s="8">
        <v>14124.162505</v>
      </c>
    </row>
    <row r="20" spans="1:7" s="8" customFormat="1" ht="21" customHeight="1">
      <c r="A20" s="18" t="s">
        <v>8</v>
      </c>
      <c r="B20" s="19" t="s">
        <v>19</v>
      </c>
      <c r="C20" s="30">
        <v>2500000</v>
      </c>
      <c r="D20" s="39">
        <v>2869993</v>
      </c>
      <c r="E20" s="44">
        <v>91.468983867199995</v>
      </c>
      <c r="F20" s="44">
        <f t="shared" si="0"/>
        <v>182.45391967969474</v>
      </c>
      <c r="G20" s="8">
        <v>1572996.077606</v>
      </c>
    </row>
    <row r="21" spans="1:7" s="8" customFormat="1" ht="21" customHeight="1">
      <c r="A21" s="18" t="s">
        <v>8</v>
      </c>
      <c r="B21" s="19" t="s">
        <v>18</v>
      </c>
      <c r="C21" s="31">
        <v>108330</v>
      </c>
      <c r="D21" s="54">
        <v>153912.17775900001</v>
      </c>
      <c r="E21" s="44">
        <v>82.327025927259299</v>
      </c>
      <c r="F21" s="44">
        <f t="shared" si="0"/>
        <v>120.69744948491345</v>
      </c>
      <c r="G21" s="8">
        <v>127518.99763899999</v>
      </c>
    </row>
    <row r="22" spans="1:7" s="8" customFormat="1" ht="21" customHeight="1">
      <c r="A22" s="18" t="s">
        <v>8</v>
      </c>
      <c r="B22" s="19" t="s">
        <v>20</v>
      </c>
      <c r="C22" s="31">
        <v>72000</v>
      </c>
      <c r="D22" s="54">
        <v>22802.206101000098</v>
      </c>
      <c r="E22" s="44">
        <v>1.7116564722222221</v>
      </c>
      <c r="F22" s="44">
        <f t="shared" si="0"/>
        <v>35.42042063331251</v>
      </c>
      <c r="G22" s="8">
        <v>64375.876100000001</v>
      </c>
    </row>
    <row r="23" spans="1:7" s="8" customFormat="1" ht="21" customHeight="1">
      <c r="A23" s="11">
        <v>9</v>
      </c>
      <c r="B23" s="12" t="s">
        <v>22</v>
      </c>
      <c r="C23" s="30">
        <v>50099</v>
      </c>
      <c r="D23" s="39">
        <v>54318.235996000003</v>
      </c>
      <c r="E23" s="44">
        <v>68.723296482963733</v>
      </c>
      <c r="F23" s="44">
        <f t="shared" si="0"/>
        <v>99.830958860053826</v>
      </c>
      <c r="G23" s="8">
        <v>54410.211638000001</v>
      </c>
    </row>
    <row r="24" spans="1:7" s="8" customFormat="1" ht="48">
      <c r="A24" s="20">
        <f>A23+1</f>
        <v>10</v>
      </c>
      <c r="B24" s="32" t="s">
        <v>25</v>
      </c>
      <c r="C24" s="38">
        <v>0</v>
      </c>
      <c r="D24" s="39">
        <v>0</v>
      </c>
      <c r="E24" s="44"/>
      <c r="F24" s="44">
        <f t="shared" si="0"/>
        <v>0</v>
      </c>
      <c r="G24" s="8">
        <v>1023.190839</v>
      </c>
    </row>
    <row r="25" spans="1:7" s="8" customFormat="1" ht="21" customHeight="1">
      <c r="A25" s="11">
        <v>11</v>
      </c>
      <c r="B25" s="12" t="s">
        <v>21</v>
      </c>
      <c r="C25" s="38">
        <v>130000</v>
      </c>
      <c r="D25" s="39">
        <v>137184.22391999999</v>
      </c>
      <c r="E25" s="44">
        <v>87.00648858923077</v>
      </c>
      <c r="F25" s="44">
        <f t="shared" si="0"/>
        <v>111.56166311030053</v>
      </c>
      <c r="G25" s="8">
        <v>122967.17357499999</v>
      </c>
    </row>
    <row r="26" spans="1:7" s="8" customFormat="1" ht="21.6" customHeight="1">
      <c r="A26" s="11">
        <f>A25+1</f>
        <v>12</v>
      </c>
      <c r="B26" s="12" t="s">
        <v>24</v>
      </c>
      <c r="C26" s="38">
        <v>2000</v>
      </c>
      <c r="D26" s="39">
        <v>1087.4997900000001</v>
      </c>
      <c r="E26" s="44">
        <v>26.719772000000003</v>
      </c>
      <c r="F26" s="44">
        <f t="shared" si="0"/>
        <v>6.2730709555596134</v>
      </c>
      <c r="G26" s="8">
        <v>17336.003333999997</v>
      </c>
    </row>
    <row r="27" spans="1:7" s="8" customFormat="1" ht="21.6" customHeight="1">
      <c r="A27" s="11">
        <f>A26+1</f>
        <v>13</v>
      </c>
      <c r="B27" s="12" t="s">
        <v>23</v>
      </c>
      <c r="C27" s="38">
        <v>220000</v>
      </c>
      <c r="D27" s="39">
        <f>128785.695151+89442.047302</f>
        <v>218227.74245300001</v>
      </c>
      <c r="E27" s="44">
        <v>67.629626812272718</v>
      </c>
      <c r="F27" s="44">
        <f t="shared" si="0"/>
        <v>119.69102606643094</v>
      </c>
      <c r="G27" s="8">
        <v>182325.90163600002</v>
      </c>
    </row>
    <row r="28" spans="1:7" s="46" customFormat="1" ht="21.6" customHeight="1">
      <c r="A28" s="9" t="s">
        <v>6</v>
      </c>
      <c r="B28" s="10" t="s">
        <v>36</v>
      </c>
      <c r="C28" s="48">
        <v>0</v>
      </c>
      <c r="D28" s="49">
        <v>0</v>
      </c>
      <c r="E28" s="45"/>
      <c r="F28" s="45"/>
    </row>
    <row r="29" spans="1:7" s="46" customFormat="1" ht="21.6" customHeight="1">
      <c r="A29" s="9" t="s">
        <v>7</v>
      </c>
      <c r="B29" s="10" t="s">
        <v>41</v>
      </c>
      <c r="C29" s="48">
        <v>706000</v>
      </c>
      <c r="D29" s="49">
        <f>SUM(D30:D35)</f>
        <v>164828.301511</v>
      </c>
      <c r="E29" s="45">
        <v>21.501542661048159</v>
      </c>
      <c r="F29" s="45">
        <f t="shared" si="0"/>
        <v>12.181646534417357</v>
      </c>
      <c r="G29" s="46">
        <v>1353087.2123509999</v>
      </c>
    </row>
    <row r="30" spans="1:7" s="8" customFormat="1" ht="21.6" customHeight="1">
      <c r="A30" s="11">
        <v>1</v>
      </c>
      <c r="B30" s="12" t="s">
        <v>26</v>
      </c>
      <c r="C30" s="38">
        <v>335400</v>
      </c>
      <c r="D30" s="39">
        <v>144495.82290500001</v>
      </c>
      <c r="E30" s="44">
        <v>39.471776750149075</v>
      </c>
      <c r="F30" s="44">
        <f t="shared" si="0"/>
        <v>1.0891701943116898E-5</v>
      </c>
      <c r="G30" s="8">
        <v>1326659723702</v>
      </c>
    </row>
    <row r="31" spans="1:7" s="8" customFormat="1" ht="21.6" customHeight="1">
      <c r="A31" s="11">
        <f>A30+1</f>
        <v>2</v>
      </c>
      <c r="B31" s="12" t="s">
        <v>27</v>
      </c>
      <c r="C31" s="38"/>
      <c r="D31" s="39">
        <v>632.390987</v>
      </c>
      <c r="E31" s="44"/>
      <c r="F31" s="44">
        <f t="shared" si="0"/>
        <v>2.4784407530450431E-5</v>
      </c>
      <c r="G31" s="8">
        <v>2551567901</v>
      </c>
    </row>
    <row r="32" spans="1:7" s="8" customFormat="1" ht="21.6" customHeight="1">
      <c r="A32" s="11">
        <f>A31+1</f>
        <v>3</v>
      </c>
      <c r="B32" s="12" t="s">
        <v>28</v>
      </c>
      <c r="C32" s="38">
        <v>14600</v>
      </c>
      <c r="D32" s="39">
        <v>17341.415641</v>
      </c>
      <c r="E32" s="44">
        <v>114.62344084931506</v>
      </c>
      <c r="F32" s="44">
        <f t="shared" si="0"/>
        <v>7.6854476798388389E-5</v>
      </c>
      <c r="G32" s="8">
        <v>22563962912</v>
      </c>
    </row>
    <row r="33" spans="1:7" s="8" customFormat="1" ht="21.6" customHeight="1">
      <c r="A33" s="11">
        <f>A32+1</f>
        <v>4</v>
      </c>
      <c r="B33" s="12" t="s">
        <v>29</v>
      </c>
      <c r="C33" s="38"/>
      <c r="D33" s="39">
        <v>0.51520999999999995</v>
      </c>
      <c r="E33" s="44"/>
      <c r="F33" s="44"/>
      <c r="G33" s="8">
        <v>0</v>
      </c>
    </row>
    <row r="34" spans="1:7" s="8" customFormat="1" ht="21.6" customHeight="1">
      <c r="A34" s="11">
        <v>5</v>
      </c>
      <c r="B34" s="12" t="s">
        <v>30</v>
      </c>
      <c r="C34" s="38"/>
      <c r="D34" s="39">
        <v>2.9729800000000002</v>
      </c>
      <c r="E34" s="44"/>
      <c r="F34" s="44">
        <f t="shared" si="0"/>
        <v>193.16855743115929</v>
      </c>
      <c r="G34" s="8">
        <v>1.5390600000000001</v>
      </c>
    </row>
    <row r="35" spans="1:7" s="8" customFormat="1" ht="21.6" customHeight="1">
      <c r="A35" s="11">
        <v>6</v>
      </c>
      <c r="B35" s="14" t="s">
        <v>31</v>
      </c>
      <c r="C35" s="38"/>
      <c r="D35" s="39">
        <f>1344.463548+1010.72024</f>
        <v>2355.1837879999998</v>
      </c>
      <c r="E35" s="44"/>
      <c r="F35" s="44">
        <f t="shared" si="0"/>
        <v>179.72756733455105</v>
      </c>
      <c r="G35" s="8">
        <v>1310.418776</v>
      </c>
    </row>
    <row r="36" spans="1:7" s="8" customFormat="1" ht="21.6" customHeight="1">
      <c r="A36" s="9" t="s">
        <v>45</v>
      </c>
      <c r="B36" s="33" t="s">
        <v>32</v>
      </c>
      <c r="C36" s="38"/>
      <c r="D36" s="39"/>
      <c r="E36" s="44"/>
      <c r="F36" s="44"/>
    </row>
    <row r="37" spans="1:7" s="8" customFormat="1" ht="21" customHeight="1">
      <c r="A37" s="24" t="s">
        <v>4</v>
      </c>
      <c r="B37" s="34" t="s">
        <v>42</v>
      </c>
      <c r="C37" s="41">
        <f>C38+C39</f>
        <v>6980000</v>
      </c>
      <c r="D37" s="55">
        <f>D38+D39</f>
        <v>8576356.6565450002</v>
      </c>
      <c r="E37" s="45">
        <v>94.953948286848131</v>
      </c>
      <c r="F37" s="45">
        <f t="shared" si="0"/>
        <v>136.33916509564551</v>
      </c>
      <c r="G37" s="8">
        <v>6290457.0748459995</v>
      </c>
    </row>
    <row r="38" spans="1:7" s="8" customFormat="1" ht="21" customHeight="1">
      <c r="A38" s="13">
        <v>1</v>
      </c>
      <c r="B38" s="35" t="s">
        <v>43</v>
      </c>
      <c r="C38" s="42">
        <v>6538000</v>
      </c>
      <c r="D38" s="43">
        <v>8033269.3152566208</v>
      </c>
      <c r="E38" s="44">
        <v>82.579788417420815</v>
      </c>
      <c r="F38" s="44">
        <f t="shared" si="0"/>
        <v>135.96715942487933</v>
      </c>
      <c r="G38" s="8">
        <v>5908242.3647269998</v>
      </c>
    </row>
    <row r="39" spans="1:7" s="8" customFormat="1" ht="21" customHeight="1">
      <c r="A39" s="36">
        <v>2</v>
      </c>
      <c r="B39" s="37" t="s">
        <v>44</v>
      </c>
      <c r="C39" s="50">
        <v>442000</v>
      </c>
      <c r="D39" s="56">
        <v>543087.34128837963</v>
      </c>
      <c r="E39" s="44">
        <v>95.790500544769046</v>
      </c>
      <c r="F39" s="44">
        <f t="shared" si="0"/>
        <v>142.08959700145843</v>
      </c>
      <c r="G39" s="8">
        <v>382214.710119</v>
      </c>
    </row>
    <row r="40" spans="1:7" ht="15.95" customHeight="1">
      <c r="A40" s="51"/>
      <c r="B40" s="51"/>
      <c r="C40" s="51"/>
      <c r="D40" s="51"/>
      <c r="E40" s="51"/>
      <c r="F40" s="51"/>
    </row>
    <row r="41" spans="1:7" ht="22.5" customHeight="1">
      <c r="A41" s="8"/>
      <c r="B41" s="21"/>
      <c r="C41" s="8"/>
      <c r="D41" s="8"/>
      <c r="E41" s="8"/>
      <c r="F41" s="8"/>
    </row>
    <row r="42" spans="1:7" ht="18.75">
      <c r="A42" s="8"/>
      <c r="B42" s="21"/>
      <c r="C42" s="8"/>
      <c r="D42" s="8"/>
      <c r="E42" s="8"/>
      <c r="F42" s="8"/>
    </row>
    <row r="43" spans="1:7" ht="18.75">
      <c r="A43" s="1"/>
      <c r="B43" s="21"/>
      <c r="C43" s="8"/>
      <c r="D43" s="8"/>
      <c r="E43" s="8"/>
      <c r="F43" s="8"/>
    </row>
    <row r="44" spans="1:7" ht="18.75">
      <c r="A44" s="1"/>
      <c r="B44" s="21"/>
      <c r="C44" s="8"/>
      <c r="D44" s="8"/>
      <c r="E44" s="8"/>
      <c r="F44" s="8"/>
    </row>
  </sheetData>
  <mergeCells count="8">
    <mergeCell ref="D1:F1"/>
    <mergeCell ref="A4:F4"/>
    <mergeCell ref="A5:C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dcterms:created xsi:type="dcterms:W3CDTF">2018-08-22T07:49:45Z</dcterms:created>
  <dcterms:modified xsi:type="dcterms:W3CDTF">2023-02-21T03:08:24Z</dcterms:modified>
</cp:coreProperties>
</file>