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01. Du thao van Ban\CKNS 9 thang\"/>
    </mc:Choice>
  </mc:AlternateContent>
  <xr:revisionPtr revIDLastSave="0" documentId="13_ncr:1_{D05F4508-CA95-4BF5-899E-21A10283199F}" xr6:coauthVersionLast="47" xr6:coauthVersionMax="47" xr10:uidLastSave="{00000000-0000-0000-0000-000000000000}"/>
  <bookViews>
    <workbookView xWindow="-120" yWindow="-120" windowWidth="24240" windowHeight="130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 l="1"/>
  <c r="F27" i="1" s="1"/>
  <c r="F10" i="1"/>
  <c r="F11" i="1"/>
  <c r="F12" i="1"/>
  <c r="F13" i="1"/>
  <c r="F14" i="1"/>
  <c r="F15" i="1"/>
  <c r="F16" i="1"/>
  <c r="F17" i="1"/>
  <c r="F18" i="1"/>
  <c r="F19" i="1"/>
  <c r="F20" i="1"/>
  <c r="F21" i="1"/>
  <c r="F22" i="1"/>
  <c r="F23" i="1"/>
  <c r="F25" i="1"/>
  <c r="F26" i="1"/>
  <c r="F29" i="1"/>
  <c r="F30" i="1"/>
  <c r="F31" i="1"/>
  <c r="F32" i="1"/>
  <c r="F33" i="1"/>
  <c r="F34" i="1"/>
  <c r="F35" i="1"/>
  <c r="F37" i="1"/>
  <c r="F38" i="1"/>
  <c r="F39" i="1"/>
  <c r="D8" i="1"/>
  <c r="G17" i="1"/>
  <c r="G39" i="1"/>
  <c r="G38" i="1"/>
  <c r="D38" i="1"/>
  <c r="G29" i="1"/>
  <c r="G9" i="1" l="1"/>
  <c r="D29" i="1"/>
  <c r="E29" i="1" s="1"/>
  <c r="D17" i="1"/>
  <c r="E17" i="1" s="1"/>
  <c r="E10" i="1"/>
  <c r="E11" i="1"/>
  <c r="E12" i="1"/>
  <c r="E13" i="1"/>
  <c r="E14" i="1"/>
  <c r="E15" i="1"/>
  <c r="E16" i="1"/>
  <c r="E19" i="1"/>
  <c r="E20" i="1"/>
  <c r="E21" i="1"/>
  <c r="E22" i="1"/>
  <c r="E23" i="1"/>
  <c r="E25" i="1"/>
  <c r="E26" i="1"/>
  <c r="E27" i="1"/>
  <c r="E37" i="1"/>
  <c r="E38" i="1"/>
  <c r="E39" i="1"/>
  <c r="A31" i="1"/>
  <c r="A32" i="1"/>
  <c r="A33" i="1" s="1"/>
  <c r="A26" i="1"/>
  <c r="A27" i="1" s="1"/>
  <c r="A24" i="1"/>
  <c r="A11" i="1"/>
  <c r="A12" i="1"/>
  <c r="A13" i="1" s="1"/>
  <c r="A14" i="1" s="1"/>
  <c r="A15" i="1" s="1"/>
  <c r="A16" i="1" s="1"/>
  <c r="G8" i="1" l="1"/>
  <c r="F9" i="1"/>
  <c r="D9" i="1"/>
  <c r="E8" i="1" s="1"/>
  <c r="F8" i="1" l="1"/>
  <c r="E9" i="1"/>
</calcChain>
</file>

<file path=xl/sharedStrings.xml><?xml version="1.0" encoding="utf-8"?>
<sst xmlns="http://schemas.openxmlformats.org/spreadsheetml/2006/main" count="55" uniqueCount="50">
  <si>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</si>
  <si>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</si>
  <si>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</si>
  <si>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</si>
  <si>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</si>
  <si>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</si>
  <si>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</si>
  <si>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</si>
  <si>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</si>
  <si>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</si>
  <si>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</si>
  <si>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</si>
  <si>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</si>
  <si>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</si>
  <si>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</si>
  <si>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</si>
  <si>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</si>
  <si>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</si>
  <si>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</si>
  <si>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</si>
  <si>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</si>
  <si>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</si>
  <si>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</si>
  <si>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</si>
  <si>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</si>
  <si>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</si>
  <si>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</si>
  <si>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</si>
  <si>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</si>
  <si>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</si>
  <si>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</si>
  <si>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</si>
  <si>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</si>
  <si>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</si>
  <si>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</si>
  <si>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</si>
  <si>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</si>
  <si>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</si>
  <si>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</si>
  <si>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</si>
  <si>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</si>
  <si>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</si>
  <si>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</si>
  <si>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</si>
  <si>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</si>
  <si>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</si>
  <si>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ĐẮK LẮK</t>
  </si>
  <si>
    <t>(Kèm theo Thông báo số:          /TB-STC ngày     /      /2023 của Sở Tài chính</t>
  </si>
  <si>
    <t>ƯỚC THỰC HIỆN THU NGÂN SÁCH NHÀ NƯỚC 09 THÁNG NĂM 2023</t>
  </si>
  <si>
    <t>ƯỚC THỰC HIỆN
09 THÁNG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</si>
</sst>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_(@_)"/>
    <numFmt numFmtId="165" formatCode="_(* #,##0_);_(* \(#,##0\);_(* &quot;-&quot;??_);_(@_)"/>
  </numFmts>
  <fonts count="25">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i/>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20" fillId="0" borderId="0" applyFont="0" applyFill="0" applyBorder="0" applyAlignment="0" applyProtection="0"/>
    <xf numFmtId="44" fontId="20" fillId="0" borderId="0" applyFont="0" applyFill="0" applyBorder="0" applyAlignment="0" applyProtection="0"/>
    <xf numFmtId="164" fontId="19" fillId="0" borderId="0" applyFont="0" applyFill="0" applyBorder="0" applyAlignment="0" applyProtection="0"/>
    <xf numFmtId="0" fontId="14" fillId="0" borderId="0"/>
    <xf numFmtId="0" fontId="15" fillId="0" borderId="0"/>
    <xf numFmtId="0" fontId="2" fillId="0" borderId="0"/>
    <xf numFmtId="0" fontId="22" fillId="0" borderId="0"/>
    <xf numFmtId="0" fontId="14" fillId="0" borderId="0"/>
    <xf numFmtId="0" fontId="20" fillId="0" borderId="0"/>
    <xf numFmtId="0" fontId="1" fillId="0" borderId="0"/>
    <xf numFmtId="43" fontId="23" fillId="0" borderId="0" applyFont="0" applyFill="0" applyBorder="0" applyAlignment="0" applyProtection="0"/>
  </cellStyleXfs>
  <cellXfs count="82">
    <xf numFmtId="0" fontId="0" fillId="0" borderId="0" xfId="0"/>
    <xf numFmtId="0" fontId="11" fillId="0" borderId="0" xfId="4" applyFont="1"/>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21" fillId="0" borderId="0" xfId="0" applyFont="1" applyAlignment="1">
      <alignment horizontal="right"/>
    </xf>
    <xf numFmtId="0" fontId="3" fillId="0" borderId="2"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centerContinuous"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3" fontId="18" fillId="0" borderId="7" xfId="0" applyNumberFormat="1" applyFont="1" applyBorder="1" applyAlignment="1">
      <alignment vertical="center"/>
    </xf>
    <xf numFmtId="0" fontId="12" fillId="0" borderId="0" xfId="0" applyFont="1" applyAlignment="1">
      <alignment vertical="center"/>
    </xf>
    <xf numFmtId="3" fontId="3" fillId="0" borderId="2" xfId="0" applyNumberFormat="1" applyFont="1" applyBorder="1" applyAlignment="1">
      <alignment vertical="center"/>
    </xf>
    <xf numFmtId="3" fontId="3" fillId="0" borderId="3" xfId="0" applyNumberFormat="1" applyFont="1" applyBorder="1" applyAlignment="1">
      <alignment vertical="center"/>
    </xf>
    <xf numFmtId="3" fontId="16" fillId="0" borderId="2" xfId="0" applyNumberFormat="1" applyFont="1" applyBorder="1" applyAlignment="1">
      <alignment vertical="center"/>
    </xf>
    <xf numFmtId="3" fontId="16" fillId="0" borderId="3" xfId="0" applyNumberFormat="1" applyFont="1" applyBorder="1" applyAlignment="1">
      <alignment vertical="center"/>
    </xf>
    <xf numFmtId="3" fontId="17" fillId="0" borderId="2" xfId="0" applyNumberFormat="1" applyFont="1" applyBorder="1" applyAlignment="1">
      <alignment vertical="center"/>
    </xf>
    <xf numFmtId="3" fontId="17" fillId="0" borderId="3" xfId="0" applyNumberFormat="1" applyFont="1" applyBorder="1" applyAlignment="1">
      <alignment vertical="center"/>
    </xf>
    <xf numFmtId="0" fontId="4" fillId="0" borderId="3" xfId="0" applyFont="1" applyBorder="1" applyAlignment="1">
      <alignment horizontal="justify" wrapText="1"/>
    </xf>
    <xf numFmtId="0" fontId="5" fillId="0" borderId="8" xfId="0" applyFont="1" applyBorder="1"/>
    <xf numFmtId="0" fontId="3" fillId="0" borderId="8" xfId="0" applyFont="1" applyBorder="1" applyAlignment="1">
      <alignment vertical="center" wrapText="1"/>
    </xf>
    <xf numFmtId="0" fontId="16" fillId="0" borderId="8" xfId="0" applyFont="1" applyBorder="1" applyAlignment="1">
      <alignment horizontal="left" vertical="center" wrapText="1"/>
    </xf>
    <xf numFmtId="0" fontId="16" fillId="0" borderId="9" xfId="0" applyFont="1" applyBorder="1" applyAlignment="1">
      <alignment horizontal="center" vertical="center"/>
    </xf>
    <xf numFmtId="0" fontId="16" fillId="0" borderId="10" xfId="0" applyFont="1" applyBorder="1" applyAlignment="1">
      <alignment vertical="center" wrapText="1"/>
    </xf>
    <xf numFmtId="3" fontId="24" fillId="0" borderId="2" xfId="0" applyNumberFormat="1" applyFont="1" applyBorder="1" applyAlignment="1">
      <alignment vertical="center"/>
    </xf>
    <xf numFmtId="3" fontId="4" fillId="0" borderId="2" xfId="0" applyNumberFormat="1" applyFont="1" applyBorder="1" applyAlignment="1">
      <alignment vertical="center"/>
    </xf>
    <xf numFmtId="43" fontId="3" fillId="0" borderId="3" xfId="11" applyFont="1" applyBorder="1" applyAlignment="1">
      <alignment vertical="center"/>
    </xf>
    <xf numFmtId="43" fontId="16" fillId="0" borderId="3" xfId="11" applyFont="1" applyBorder="1" applyAlignment="1">
      <alignment vertical="center"/>
    </xf>
    <xf numFmtId="43" fontId="17" fillId="0" borderId="3" xfId="11" applyFont="1" applyBorder="1" applyAlignment="1">
      <alignment vertical="center"/>
    </xf>
    <xf numFmtId="43" fontId="24" fillId="0" borderId="2" xfId="11" applyFont="1" applyBorder="1" applyAlignment="1">
      <alignment vertical="center"/>
    </xf>
    <xf numFmtId="43" fontId="4" fillId="0" borderId="2" xfId="11" applyFont="1" applyBorder="1" applyAlignment="1">
      <alignment vertical="center"/>
    </xf>
    <xf numFmtId="3" fontId="6" fillId="0" borderId="2" xfId="0" applyNumberFormat="1" applyFont="1" applyBorder="1" applyAlignment="1">
      <alignment vertical="center"/>
    </xf>
    <xf numFmtId="3" fontId="6" fillId="0" borderId="3" xfId="0" applyNumberFormat="1" applyFont="1" applyBorder="1" applyAlignment="1">
      <alignment vertical="center"/>
    </xf>
    <xf numFmtId="43" fontId="6" fillId="0" borderId="3" xfId="11" applyFont="1" applyBorder="1" applyAlignment="1">
      <alignment vertical="center"/>
    </xf>
    <xf numFmtId="0" fontId="10" fillId="0" borderId="0" xfId="0" applyFont="1"/>
    <xf numFmtId="3" fontId="4" fillId="0" borderId="3" xfId="0" applyNumberFormat="1" applyFont="1" applyBorder="1" applyAlignment="1">
      <alignment vertical="center"/>
    </xf>
    <xf numFmtId="43" fontId="4" fillId="0" borderId="3" xfId="11" applyFont="1" applyBorder="1" applyAlignment="1">
      <alignment vertical="center"/>
    </xf>
    <xf numFmtId="0" fontId="9" fillId="0" borderId="0" xfId="0" applyFont="1"/>
    <xf numFmtId="165" fontId="4" fillId="0" borderId="0" xfId="11" applyNumberFormat="1" applyFont="1"/>
    <xf numFmtId="165" fontId="8" fillId="0" borderId="0" xfId="11" applyNumberFormat="1" applyFont="1"/>
    <xf numFmtId="165" fontId="11" fillId="0" borderId="0" xfId="11" applyNumberFormat="1" applyFont="1"/>
    <xf numFmtId="165" fontId="10" fillId="0" borderId="0" xfId="11" applyNumberFormat="1" applyFont="1"/>
    <xf numFmtId="165" fontId="9" fillId="0" borderId="0" xfId="11" applyNumberFormat="1" applyFont="1"/>
    <xf numFmtId="165" fontId="4" fillId="0" borderId="0" xfId="0" applyNumberFormat="1" applyFont="1"/>
    <xf numFmtId="3" fontId="12" fillId="0" borderId="0" xfId="0" applyNumberFormat="1" applyFont="1" applyAlignment="1">
      <alignment vertical="center"/>
    </xf>
    <xf numFmtId="3" fontId="11" fillId="0" borderId="0" xfId="0" applyNumberFormat="1" applyFont="1"/>
    <xf numFmtId="3" fontId="3" fillId="0" borderId="6" xfId="0" applyNumberFormat="1" applyFont="1" applyBorder="1" applyAlignment="1">
      <alignment vertical="center"/>
    </xf>
    <xf numFmtId="3" fontId="3" fillId="0" borderId="7" xfId="0" applyNumberFormat="1" applyFont="1" applyBorder="1" applyAlignment="1">
      <alignment vertical="center"/>
    </xf>
    <xf numFmtId="43" fontId="3" fillId="0" borderId="7" xfId="11" applyFont="1" applyBorder="1" applyAlignment="1">
      <alignment vertical="center"/>
    </xf>
    <xf numFmtId="0" fontId="10" fillId="0" borderId="11"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2" xfId="0" applyFont="1" applyBorder="1" applyAlignment="1">
      <alignment horizontal="center" vertical="center"/>
    </xf>
    <xf numFmtId="0" fontId="3"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17" xfId="6" applyFont="1" applyBorder="1" applyAlignment="1">
      <alignment horizontal="center" vertical="center" wrapText="1"/>
    </xf>
    <xf numFmtId="3" fontId="5" fillId="0" borderId="2" xfId="0" applyNumberFormat="1" applyFont="1" applyBorder="1" applyAlignment="1">
      <alignment vertical="center"/>
    </xf>
    <xf numFmtId="3" fontId="5" fillId="0" borderId="3" xfId="0" applyNumberFormat="1" applyFont="1" applyBorder="1" applyAlignment="1">
      <alignment vertical="center"/>
    </xf>
    <xf numFmtId="43" fontId="5" fillId="0" borderId="3" xfId="11" applyFont="1" applyBorder="1" applyAlignment="1">
      <alignment vertical="center"/>
    </xf>
  </cellXfs>
  <cellStyles count="12">
    <cellStyle name="Comma" xfId="11"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topLeftCell="A5" zoomScale="70" zoomScaleNormal="70" workbookViewId="0">
      <selection activeCell="D18" sqref="D18"/>
    </sheetView>
  </sheetViews>
  <sheetFormatPr defaultColWidth="12.85546875" defaultRowHeight="15.75"/>
  <cols>
    <col min="1" max="1" width="7.28515625" style="6" customWidth="1"/>
    <col min="2" max="2" width="71.140625" style="6" customWidth="1"/>
    <col min="3" max="4" width="14.5703125" style="6" customWidth="1"/>
    <col min="5" max="6" width="12" style="6" customWidth="1"/>
    <col min="7" max="7" width="17.28515625" style="57" hidden="1" customWidth="1"/>
    <col min="8" max="9" width="12.85546875" style="6"/>
    <col min="10" max="10" width="12.42578125" style="6" customWidth="1"/>
    <col min="11" max="16384" width="12.85546875" style="6"/>
  </cols>
  <sheetData>
    <row r="1" spans="1:10" ht="21" customHeight="1">
      <c r="A1" s="4" t="s">
        <v>46</v>
      </c>
      <c r="B1" s="4"/>
      <c r="C1" s="4"/>
      <c r="D1" s="69" t="s">
        <v>37</v>
      </c>
      <c r="E1" s="69"/>
      <c r="F1" s="69"/>
    </row>
    <row r="2" spans="1:10" ht="18.75">
      <c r="A2" s="7"/>
      <c r="B2" s="7"/>
      <c r="C2" s="5"/>
      <c r="D2" s="5"/>
      <c r="E2" s="5"/>
      <c r="F2" s="5"/>
    </row>
    <row r="3" spans="1:10" ht="27" customHeight="1">
      <c r="A3" s="22" t="s">
        <v>48</v>
      </c>
      <c r="B3" s="15"/>
      <c r="C3" s="16"/>
      <c r="D3" s="16"/>
      <c r="E3" s="16"/>
      <c r="F3" s="16"/>
    </row>
    <row r="4" spans="1:10">
      <c r="A4" s="70" t="s">
        <v>47</v>
      </c>
      <c r="B4" s="70"/>
      <c r="C4" s="70"/>
      <c r="D4" s="70"/>
      <c r="E4" s="70"/>
      <c r="F4" s="70"/>
    </row>
    <row r="5" spans="1:10" ht="17.25" customHeight="1">
      <c r="A5" s="71"/>
      <c r="B5" s="71"/>
      <c r="C5" s="71"/>
      <c r="D5" s="25"/>
      <c r="E5" s="26"/>
      <c r="F5" s="23" t="s">
        <v>0</v>
      </c>
    </row>
    <row r="6" spans="1:10" s="17" customFormat="1" ht="34.9" customHeight="1">
      <c r="A6" s="72" t="s">
        <v>1</v>
      </c>
      <c r="B6" s="72" t="s">
        <v>2</v>
      </c>
      <c r="C6" s="73" t="s">
        <v>33</v>
      </c>
      <c r="D6" s="75" t="s">
        <v>49</v>
      </c>
      <c r="E6" s="77" t="s">
        <v>34</v>
      </c>
      <c r="F6" s="78"/>
      <c r="G6" s="58"/>
    </row>
    <row r="7" spans="1:10" s="17" customFormat="1" ht="52.15" customHeight="1">
      <c r="A7" s="72"/>
      <c r="B7" s="72"/>
      <c r="C7" s="74"/>
      <c r="D7" s="76"/>
      <c r="E7" s="2" t="s">
        <v>33</v>
      </c>
      <c r="F7" s="3" t="s">
        <v>35</v>
      </c>
      <c r="G7" s="58"/>
    </row>
    <row r="8" spans="1:10" s="30" customFormat="1" ht="21" customHeight="1">
      <c r="A8" s="27" t="s">
        <v>3</v>
      </c>
      <c r="B8" s="28" t="s">
        <v>38</v>
      </c>
      <c r="C8" s="65">
        <v>10100000</v>
      </c>
      <c r="D8" s="66">
        <f>D9+D29+D36</f>
        <v>5601777.3582920004</v>
      </c>
      <c r="E8" s="67">
        <f>D8/C8*100</f>
        <v>55.463142161306934</v>
      </c>
      <c r="F8" s="67">
        <f>D8/G8*100</f>
        <v>78.300279083964952</v>
      </c>
      <c r="G8" s="29">
        <f>G9+G29+G36</f>
        <v>7154224</v>
      </c>
      <c r="J8" s="63"/>
    </row>
    <row r="9" spans="1:10" s="8" customFormat="1" ht="21" customHeight="1">
      <c r="A9" s="9" t="s">
        <v>5</v>
      </c>
      <c r="B9" s="10" t="s">
        <v>9</v>
      </c>
      <c r="C9" s="31">
        <v>9556000</v>
      </c>
      <c r="D9" s="32">
        <f>SUM(D10:D17)+D23+D24+D25+D26+D27</f>
        <v>5501659.255938</v>
      </c>
      <c r="E9" s="45">
        <f t="shared" ref="E9:E39" si="0">D9/C9*100</f>
        <v>57.572826035349522</v>
      </c>
      <c r="F9" s="45">
        <f t="shared" ref="F9:F39" si="1">D9/G9*100</f>
        <v>78.567935276773099</v>
      </c>
      <c r="G9" s="32">
        <f>SUM(G10:G17)+G23+G24+G25+G26+G27</f>
        <v>7002423.1088129999</v>
      </c>
      <c r="J9" s="64"/>
    </row>
    <row r="10" spans="1:10" s="8" customFormat="1" ht="21" customHeight="1">
      <c r="A10" s="11">
        <v>1</v>
      </c>
      <c r="B10" s="12" t="s">
        <v>39</v>
      </c>
      <c r="C10" s="33">
        <v>667150</v>
      </c>
      <c r="D10" s="34">
        <v>455322.64995800005</v>
      </c>
      <c r="E10" s="46">
        <f t="shared" si="0"/>
        <v>68.248917028854081</v>
      </c>
      <c r="F10" s="46">
        <f t="shared" si="1"/>
        <v>96.535580070582995</v>
      </c>
      <c r="G10" s="59">
        <v>471663.03825500002</v>
      </c>
    </row>
    <row r="11" spans="1:10" s="8" customFormat="1" ht="21" customHeight="1">
      <c r="A11" s="11">
        <f>+A10+1</f>
        <v>2</v>
      </c>
      <c r="B11" s="12" t="s">
        <v>10</v>
      </c>
      <c r="C11" s="33">
        <v>55000</v>
      </c>
      <c r="D11" s="34">
        <v>64064.138708999999</v>
      </c>
      <c r="E11" s="46">
        <f t="shared" si="0"/>
        <v>116.48025219818182</v>
      </c>
      <c r="F11" s="46">
        <f t="shared" si="1"/>
        <v>155.87847469039522</v>
      </c>
      <c r="G11" s="59">
        <v>41098.771870999997</v>
      </c>
    </row>
    <row r="12" spans="1:10" s="8" customFormat="1" ht="21" customHeight="1">
      <c r="A12" s="11">
        <f>A11+1</f>
        <v>3</v>
      </c>
      <c r="B12" s="12" t="s">
        <v>11</v>
      </c>
      <c r="C12" s="33">
        <v>2435050</v>
      </c>
      <c r="D12" s="34">
        <v>2014279.390471</v>
      </c>
      <c r="E12" s="46">
        <f t="shared" si="0"/>
        <v>82.720247652861332</v>
      </c>
      <c r="F12" s="46">
        <f t="shared" si="1"/>
        <v>109.75548903882566</v>
      </c>
      <c r="G12" s="59">
        <v>1835242.5086990001</v>
      </c>
    </row>
    <row r="13" spans="1:10" s="8" customFormat="1" ht="21" customHeight="1">
      <c r="A13" s="11">
        <f>A12+1</f>
        <v>4</v>
      </c>
      <c r="B13" s="12" t="s">
        <v>12</v>
      </c>
      <c r="C13" s="35">
        <v>625000</v>
      </c>
      <c r="D13" s="36">
        <v>497911.67563499999</v>
      </c>
      <c r="E13" s="47">
        <f t="shared" si="0"/>
        <v>79.665868101599997</v>
      </c>
      <c r="F13" s="47">
        <f t="shared" si="1"/>
        <v>59.409792507158357</v>
      </c>
      <c r="G13" s="59">
        <v>838096.97799399996</v>
      </c>
    </row>
    <row r="14" spans="1:10" s="8" customFormat="1" ht="21" customHeight="1">
      <c r="A14" s="11">
        <f>A13+1</f>
        <v>5</v>
      </c>
      <c r="B14" s="12" t="s">
        <v>13</v>
      </c>
      <c r="C14" s="35">
        <v>626000</v>
      </c>
      <c r="D14" s="36">
        <v>305928.54155700002</v>
      </c>
      <c r="E14" s="47">
        <f t="shared" si="0"/>
        <v>48.870374050638979</v>
      </c>
      <c r="F14" s="47">
        <f t="shared" si="1"/>
        <v>78.904492629708258</v>
      </c>
      <c r="G14" s="59">
        <v>387720.05415800004</v>
      </c>
    </row>
    <row r="15" spans="1:10" s="8" customFormat="1" ht="21" customHeight="1">
      <c r="A15" s="11">
        <f>A14+1</f>
        <v>6</v>
      </c>
      <c r="B15" s="12" t="s">
        <v>14</v>
      </c>
      <c r="C15" s="35">
        <v>524800</v>
      </c>
      <c r="D15" s="36">
        <v>339244.75382300001</v>
      </c>
      <c r="E15" s="47">
        <f t="shared" si="0"/>
        <v>64.642674127858228</v>
      </c>
      <c r="F15" s="47">
        <f t="shared" si="1"/>
        <v>62.940783892348925</v>
      </c>
      <c r="G15" s="59">
        <v>538990.35385900002</v>
      </c>
    </row>
    <row r="16" spans="1:10" s="8" customFormat="1" ht="21" customHeight="1">
      <c r="A16" s="11">
        <f>A15+1</f>
        <v>7</v>
      </c>
      <c r="B16" s="12" t="s">
        <v>15</v>
      </c>
      <c r="C16" s="35">
        <v>148000</v>
      </c>
      <c r="D16" s="36">
        <v>120503.751599</v>
      </c>
      <c r="E16" s="47">
        <f t="shared" si="0"/>
        <v>81.421453783108106</v>
      </c>
      <c r="F16" s="47">
        <f t="shared" si="1"/>
        <v>90.855909721777167</v>
      </c>
      <c r="G16" s="59">
        <v>132631.71539200004</v>
      </c>
    </row>
    <row r="17" spans="1:7" s="8" customFormat="1" ht="21" customHeight="1">
      <c r="A17" s="11">
        <v>8</v>
      </c>
      <c r="B17" s="12" t="s">
        <v>40</v>
      </c>
      <c r="C17" s="35">
        <v>4067000</v>
      </c>
      <c r="D17" s="36">
        <f>SUM(D18:D22)</f>
        <v>1332877.1548510001</v>
      </c>
      <c r="E17" s="47">
        <f t="shared" si="0"/>
        <v>32.77298143228424</v>
      </c>
      <c r="F17" s="47">
        <f t="shared" si="1"/>
        <v>55.798935801627756</v>
      </c>
      <c r="G17" s="36">
        <f>SUM(G18:G22)</f>
        <v>2388714.2930279998</v>
      </c>
    </row>
    <row r="18" spans="1:7" s="53" customFormat="1" ht="21" customHeight="1">
      <c r="A18" s="18" t="s">
        <v>8</v>
      </c>
      <c r="B18" s="19" t="s">
        <v>16</v>
      </c>
      <c r="C18" s="50"/>
      <c r="D18" s="51">
        <v>2124.2399730000002</v>
      </c>
      <c r="E18" s="52"/>
      <c r="F18" s="52">
        <f t="shared" si="1"/>
        <v>339.78682612048459</v>
      </c>
      <c r="G18" s="60">
        <v>625.16843200000005</v>
      </c>
    </row>
    <row r="19" spans="1:7" s="53" customFormat="1" ht="21" customHeight="1">
      <c r="A19" s="18" t="s">
        <v>8</v>
      </c>
      <c r="B19" s="19" t="s">
        <v>17</v>
      </c>
      <c r="C19" s="50">
        <v>15000</v>
      </c>
      <c r="D19" s="51">
        <v>28393.182224</v>
      </c>
      <c r="E19" s="52">
        <f t="shared" si="0"/>
        <v>189.28788149333334</v>
      </c>
      <c r="F19" s="52">
        <f t="shared" si="1"/>
        <v>590.66515808651036</v>
      </c>
      <c r="G19" s="60">
        <v>4806.9844370000001</v>
      </c>
    </row>
    <row r="20" spans="1:7" s="53" customFormat="1" ht="21" customHeight="1">
      <c r="A20" s="18" t="s">
        <v>8</v>
      </c>
      <c r="B20" s="19" t="s">
        <v>19</v>
      </c>
      <c r="C20" s="50">
        <v>3900000</v>
      </c>
      <c r="D20" s="51">
        <v>1212350.0741040001</v>
      </c>
      <c r="E20" s="52">
        <f t="shared" si="0"/>
        <v>31.085899336000001</v>
      </c>
      <c r="F20" s="52">
        <f t="shared" si="1"/>
        <v>52.908893958861306</v>
      </c>
      <c r="G20" s="60">
        <v>2291391.8311099997</v>
      </c>
    </row>
    <row r="21" spans="1:7" s="53" customFormat="1" ht="21" customHeight="1">
      <c r="A21" s="18" t="s">
        <v>8</v>
      </c>
      <c r="B21" s="19" t="s">
        <v>18</v>
      </c>
      <c r="C21" s="50">
        <v>130000</v>
      </c>
      <c r="D21" s="51">
        <v>89222.458450000006</v>
      </c>
      <c r="E21" s="52">
        <f t="shared" si="0"/>
        <v>68.632660346153855</v>
      </c>
      <c r="F21" s="52">
        <f t="shared" si="1"/>
        <v>98.416621519470354</v>
      </c>
      <c r="G21" s="60">
        <v>90657.916388999991</v>
      </c>
    </row>
    <row r="22" spans="1:7" s="53" customFormat="1" ht="21" customHeight="1">
      <c r="A22" s="18" t="s">
        <v>8</v>
      </c>
      <c r="B22" s="19" t="s">
        <v>20</v>
      </c>
      <c r="C22" s="50">
        <v>22000</v>
      </c>
      <c r="D22" s="51">
        <v>787.20010000000002</v>
      </c>
      <c r="E22" s="52">
        <f t="shared" si="0"/>
        <v>3.5781822727272727</v>
      </c>
      <c r="F22" s="52">
        <f t="shared" si="1"/>
        <v>63.875753690385672</v>
      </c>
      <c r="G22" s="60">
        <v>1232.3926600000123</v>
      </c>
    </row>
    <row r="23" spans="1:7" s="8" customFormat="1" ht="21" customHeight="1">
      <c r="A23" s="11">
        <v>9</v>
      </c>
      <c r="B23" s="12" t="s">
        <v>22</v>
      </c>
      <c r="C23" s="33">
        <v>54000</v>
      </c>
      <c r="D23" s="34">
        <v>43446.708523000001</v>
      </c>
      <c r="E23" s="46">
        <f t="shared" si="0"/>
        <v>80.456867635185191</v>
      </c>
      <c r="F23" s="46">
        <f t="shared" si="1"/>
        <v>125.55871544379951</v>
      </c>
      <c r="G23" s="59">
        <v>34602.702304999999</v>
      </c>
    </row>
    <row r="24" spans="1:7" s="8" customFormat="1" ht="40.5" customHeight="1">
      <c r="A24" s="20">
        <f>A23+1</f>
        <v>10</v>
      </c>
      <c r="B24" s="37" t="s">
        <v>25</v>
      </c>
      <c r="C24" s="31">
        <v>0</v>
      </c>
      <c r="D24" s="54">
        <v>3217.32</v>
      </c>
      <c r="E24" s="55"/>
      <c r="F24" s="55"/>
      <c r="G24" s="59">
        <v>0</v>
      </c>
    </row>
    <row r="25" spans="1:7" s="8" customFormat="1" ht="21" customHeight="1">
      <c r="A25" s="11">
        <v>11</v>
      </c>
      <c r="B25" s="12" t="s">
        <v>21</v>
      </c>
      <c r="C25" s="31">
        <v>130000</v>
      </c>
      <c r="D25" s="32">
        <v>135095.333534</v>
      </c>
      <c r="E25" s="45">
        <f t="shared" si="0"/>
        <v>103.91948733384615</v>
      </c>
      <c r="F25" s="45">
        <f t="shared" si="1"/>
        <v>119.43877866909894</v>
      </c>
      <c r="G25" s="59">
        <v>113108.435166</v>
      </c>
    </row>
    <row r="26" spans="1:7" s="8" customFormat="1" ht="21.6" customHeight="1">
      <c r="A26" s="11">
        <f>A25+1</f>
        <v>12</v>
      </c>
      <c r="B26" s="12" t="s">
        <v>24</v>
      </c>
      <c r="C26" s="44">
        <v>2000</v>
      </c>
      <c r="D26" s="54">
        <v>1252.27395</v>
      </c>
      <c r="E26" s="55">
        <f t="shared" si="0"/>
        <v>62.613697500000001</v>
      </c>
      <c r="F26" s="55">
        <f t="shared" si="1"/>
        <v>98.9279496302089</v>
      </c>
      <c r="G26" s="59">
        <v>1265.8444400000001</v>
      </c>
    </row>
    <row r="27" spans="1:7" s="8" customFormat="1" ht="21.6" customHeight="1">
      <c r="A27" s="11">
        <f>A26+1</f>
        <v>13</v>
      </c>
      <c r="B27" s="12" t="s">
        <v>23</v>
      </c>
      <c r="C27" s="44">
        <v>222000</v>
      </c>
      <c r="D27" s="54">
        <v>188515.56332799999</v>
      </c>
      <c r="E27" s="55">
        <f t="shared" si="0"/>
        <v>84.916920418018009</v>
      </c>
      <c r="F27" s="55">
        <f t="shared" si="1"/>
        <v>85.966951100445812</v>
      </c>
      <c r="G27" s="59">
        <f>174793.932599+44494.4810469998</f>
        <v>219288.4136459998</v>
      </c>
    </row>
    <row r="28" spans="1:7" s="8" customFormat="1" ht="21.6" customHeight="1">
      <c r="A28" s="9" t="s">
        <v>6</v>
      </c>
      <c r="B28" s="10" t="s">
        <v>36</v>
      </c>
      <c r="C28" s="79">
        <v>0</v>
      </c>
      <c r="D28" s="80">
        <v>0</v>
      </c>
      <c r="E28" s="81"/>
      <c r="F28" s="81"/>
      <c r="G28" s="59">
        <v>0</v>
      </c>
    </row>
    <row r="29" spans="1:7" s="8" customFormat="1" ht="21.6" customHeight="1">
      <c r="A29" s="9" t="s">
        <v>7</v>
      </c>
      <c r="B29" s="10" t="s">
        <v>41</v>
      </c>
      <c r="C29" s="79">
        <v>544000</v>
      </c>
      <c r="D29" s="80">
        <f>SUM(D30:D35)</f>
        <v>95045.599451000002</v>
      </c>
      <c r="E29" s="81">
        <f t="shared" si="0"/>
        <v>17.471617546139704</v>
      </c>
      <c r="F29" s="81">
        <f t="shared" si="1"/>
        <v>62.612016772625864</v>
      </c>
      <c r="G29" s="59">
        <f>SUM(G30:G36)</f>
        <v>151800.89118700003</v>
      </c>
    </row>
    <row r="30" spans="1:7" s="8" customFormat="1" ht="21.6" customHeight="1">
      <c r="A30" s="11">
        <v>1</v>
      </c>
      <c r="B30" s="12" t="s">
        <v>26</v>
      </c>
      <c r="C30" s="44"/>
      <c r="D30" s="54">
        <v>79436.486778999999</v>
      </c>
      <c r="E30" s="55"/>
      <c r="F30" s="55">
        <f t="shared" si="1"/>
        <v>60.00263108293413</v>
      </c>
      <c r="G30" s="59">
        <v>132388.33921999999</v>
      </c>
    </row>
    <row r="31" spans="1:7" s="8" customFormat="1" ht="21.6" customHeight="1">
      <c r="A31" s="11">
        <f>A30+1</f>
        <v>2</v>
      </c>
      <c r="B31" s="12" t="s">
        <v>27</v>
      </c>
      <c r="C31" s="44"/>
      <c r="D31" s="54">
        <v>619.08274700000004</v>
      </c>
      <c r="E31" s="55"/>
      <c r="F31" s="55">
        <f t="shared" si="1"/>
        <v>97.895567730474326</v>
      </c>
      <c r="G31" s="59">
        <v>632.390987</v>
      </c>
    </row>
    <row r="32" spans="1:7" s="8" customFormat="1" ht="21.6" customHeight="1">
      <c r="A32" s="11">
        <f>A31+1</f>
        <v>3</v>
      </c>
      <c r="B32" s="12" t="s">
        <v>28</v>
      </c>
      <c r="C32" s="44"/>
      <c r="D32" s="54">
        <v>14616.885009</v>
      </c>
      <c r="E32" s="55"/>
      <c r="F32" s="55">
        <f t="shared" si="1"/>
        <v>87.343086200132674</v>
      </c>
      <c r="G32" s="59">
        <v>16735.022364</v>
      </c>
    </row>
    <row r="33" spans="1:10" s="8" customFormat="1" ht="21.6" customHeight="1">
      <c r="A33" s="11">
        <f>A32+1</f>
        <v>4</v>
      </c>
      <c r="B33" s="12" t="s">
        <v>29</v>
      </c>
      <c r="C33" s="44"/>
      <c r="D33" s="54">
        <v>113.748966</v>
      </c>
      <c r="E33" s="55"/>
      <c r="F33" s="55">
        <f t="shared" si="1"/>
        <v>213.92644275044086</v>
      </c>
      <c r="G33" s="59">
        <v>53.171999</v>
      </c>
    </row>
    <row r="34" spans="1:10" s="8" customFormat="1" ht="21.6" customHeight="1">
      <c r="A34" s="11">
        <v>5</v>
      </c>
      <c r="B34" s="12" t="s">
        <v>30</v>
      </c>
      <c r="C34" s="44"/>
      <c r="D34" s="54">
        <v>0</v>
      </c>
      <c r="E34" s="55"/>
      <c r="F34" s="55">
        <f t="shared" si="1"/>
        <v>0</v>
      </c>
      <c r="G34" s="59">
        <v>2.7154800000000003</v>
      </c>
    </row>
    <row r="35" spans="1:10" s="8" customFormat="1" ht="21.6" customHeight="1">
      <c r="A35" s="11">
        <v>6</v>
      </c>
      <c r="B35" s="14" t="s">
        <v>31</v>
      </c>
      <c r="C35" s="44"/>
      <c r="D35" s="54">
        <v>259.39595000000003</v>
      </c>
      <c r="E35" s="55"/>
      <c r="F35" s="55">
        <f t="shared" si="1"/>
        <v>13.039879438812155</v>
      </c>
      <c r="G35" s="59">
        <v>1989.2511370000002</v>
      </c>
    </row>
    <row r="36" spans="1:10" s="56" customFormat="1" ht="21.6" customHeight="1">
      <c r="A36" s="9" t="s">
        <v>45</v>
      </c>
      <c r="B36" s="38" t="s">
        <v>32</v>
      </c>
      <c r="C36" s="79"/>
      <c r="D36" s="80">
        <v>5072.5029029999996</v>
      </c>
      <c r="E36" s="81"/>
      <c r="F36" s="81"/>
      <c r="G36" s="61">
        <v>0</v>
      </c>
    </row>
    <row r="37" spans="1:10" s="8" customFormat="1" ht="21" customHeight="1">
      <c r="A37" s="24" t="s">
        <v>4</v>
      </c>
      <c r="B37" s="39" t="s">
        <v>42</v>
      </c>
      <c r="C37" s="43">
        <v>9142120</v>
      </c>
      <c r="D37" s="43">
        <v>5236507.2156140003</v>
      </c>
      <c r="E37" s="48">
        <f t="shared" si="0"/>
        <v>57.278915783363161</v>
      </c>
      <c r="F37" s="48">
        <f t="shared" si="1"/>
        <v>78.59180713967244</v>
      </c>
      <c r="G37" s="59">
        <v>6662917.4289220003</v>
      </c>
    </row>
    <row r="38" spans="1:10" s="8" customFormat="1" ht="21" customHeight="1">
      <c r="A38" s="13">
        <v>1</v>
      </c>
      <c r="B38" s="40" t="s">
        <v>43</v>
      </c>
      <c r="C38" s="44">
        <v>8506000</v>
      </c>
      <c r="D38" s="44">
        <f>C38/$C$37*$D$37</f>
        <v>4872144.5765328705</v>
      </c>
      <c r="E38" s="49">
        <f t="shared" si="0"/>
        <v>57.278915783363161</v>
      </c>
      <c r="F38" s="49">
        <f t="shared" si="1"/>
        <v>78.591807139672426</v>
      </c>
      <c r="G38" s="59">
        <f>C38/$C$37*$G$37</f>
        <v>6199303.4056007294</v>
      </c>
    </row>
    <row r="39" spans="1:10" s="8" customFormat="1" ht="21" customHeight="1">
      <c r="A39" s="41">
        <v>2</v>
      </c>
      <c r="B39" s="42" t="s">
        <v>44</v>
      </c>
      <c r="C39" s="44">
        <v>636120</v>
      </c>
      <c r="D39" s="44">
        <v>364362.6390811298</v>
      </c>
      <c r="E39" s="49">
        <f t="shared" si="0"/>
        <v>57.278915783363175</v>
      </c>
      <c r="F39" s="49">
        <f t="shared" si="1"/>
        <v>78.591807139672454</v>
      </c>
      <c r="G39" s="59">
        <f>C39/$C$37*$G$37</f>
        <v>463614.02332127152</v>
      </c>
      <c r="J39" s="59"/>
    </row>
    <row r="40" spans="1:10" ht="15.95" customHeight="1">
      <c r="A40" s="68"/>
      <c r="B40" s="68"/>
      <c r="C40" s="68"/>
      <c r="D40" s="68"/>
      <c r="E40" s="68"/>
      <c r="F40" s="68"/>
    </row>
    <row r="41" spans="1:10" ht="22.5" customHeight="1">
      <c r="A41" s="8"/>
      <c r="B41" s="21"/>
      <c r="C41" s="8"/>
      <c r="D41" s="8"/>
      <c r="E41" s="8"/>
      <c r="F41" s="8"/>
      <c r="J41" s="62"/>
    </row>
    <row r="42" spans="1:10" ht="18.75">
      <c r="A42" s="8"/>
      <c r="B42" s="21"/>
      <c r="C42" s="8"/>
      <c r="D42" s="8"/>
      <c r="E42" s="8"/>
      <c r="F42" s="8"/>
    </row>
    <row r="43" spans="1:10" ht="18.75">
      <c r="A43" s="1"/>
      <c r="B43" s="21"/>
      <c r="C43" s="8"/>
      <c r="D43" s="8"/>
      <c r="E43" s="8"/>
      <c r="F43" s="8"/>
    </row>
    <row r="44" spans="1:10"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25" right="0.25" top="0.75" bottom="0.75" header="0.3" footer="0.3"/>
  <pageSetup paperSize="9" scale="75"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TK Admin</cp:lastModifiedBy>
  <cp:lastPrinted>2023-10-12T10:55:15Z</cp:lastPrinted>
  <dcterms:created xsi:type="dcterms:W3CDTF">2018-08-22T07:49:45Z</dcterms:created>
  <dcterms:modified xsi:type="dcterms:W3CDTF">2023-10-12T10:55:18Z</dcterms:modified>
</cp:coreProperties>
</file>