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01. Du thao van Ban\CKNS nam 2023\"/>
    </mc:Choice>
  </mc:AlternateContent>
  <xr:revisionPtr revIDLastSave="0" documentId="13_ncr:1_{69F57DF1-E07B-4114-BEB0-693488EBF8E8}" xr6:coauthVersionLast="47" xr6:coauthVersionMax="47" xr10:uidLastSave="{00000000-0000-0000-0000-000000000000}"/>
  <bookViews>
    <workbookView xWindow="-120" yWindow="-120" windowWidth="24240" windowHeight="13020" firstSheet="1" activeTab="1" xr2:uid="{00000000-000D-0000-FFFF-FFFF00000000}"/>
  </bookViews>
  <sheets>
    <sheet name="Sheet1" sheetId="1" state="hidden" r:id="rId1"/>
    <sheet name="61CK"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2" l="1"/>
  <c r="F9" i="2"/>
  <c r="F10" i="2"/>
  <c r="F11" i="2"/>
  <c r="F12" i="2"/>
  <c r="F13" i="2"/>
  <c r="F14" i="2"/>
  <c r="F15" i="2"/>
  <c r="F16" i="2"/>
  <c r="F17" i="2"/>
  <c r="F18" i="2"/>
  <c r="F19" i="2"/>
  <c r="F20" i="2"/>
  <c r="F21" i="2"/>
  <c r="F22" i="2"/>
  <c r="F23" i="2"/>
  <c r="F24" i="2"/>
  <c r="F25" i="2"/>
  <c r="F26" i="2"/>
  <c r="F27" i="2"/>
  <c r="F28" i="2"/>
  <c r="F29" i="2"/>
  <c r="F30" i="2"/>
  <c r="F31" i="2"/>
  <c r="F8"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G9" i="2"/>
  <c r="G8" i="2" s="1"/>
  <c r="G10" i="2"/>
  <c r="D37" i="2" l="1"/>
  <c r="D41" i="2" s="1"/>
  <c r="D43" i="2" s="1"/>
  <c r="F35" i="2"/>
  <c r="D29" i="2"/>
  <c r="A17" i="2"/>
  <c r="A18" i="2" s="1"/>
  <c r="A19" i="2" s="1"/>
  <c r="A20" i="2" s="1"/>
  <c r="A21" i="2" s="1"/>
  <c r="A22" i="2" s="1"/>
  <c r="A23" i="2" s="1"/>
  <c r="A24" i="2" s="1"/>
  <c r="A25" i="2" s="1"/>
  <c r="D10" i="2"/>
  <c r="D9" i="2" s="1"/>
  <c r="C8" i="2"/>
  <c r="F35" i="1"/>
  <c r="F36" i="1" s="1"/>
  <c r="F40" i="1" s="1"/>
  <c r="D29" i="1"/>
  <c r="F36" i="2" l="1"/>
  <c r="D8" i="2"/>
  <c r="E54" i="2" s="1"/>
  <c r="F54" i="2" s="1"/>
  <c r="F39" i="2"/>
  <c r="D37" i="1"/>
  <c r="D41" i="1" s="1"/>
  <c r="D43" i="1" s="1"/>
  <c r="F40" i="2" l="1"/>
  <c r="D10" i="1"/>
  <c r="D9" i="1" s="1"/>
  <c r="D8" i="1" l="1"/>
  <c r="F39" i="1"/>
  <c r="C8" i="1"/>
  <c r="A17" i="1" l="1"/>
  <c r="A18" i="1" s="1"/>
  <c r="A19" i="1" s="1"/>
  <c r="A20" i="1" s="1"/>
  <c r="A21" i="1" s="1"/>
  <c r="A22" i="1" s="1"/>
  <c r="A23" i="1" s="1"/>
  <c r="A24" i="1" s="1"/>
  <c r="A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C8" authorId="0" shapeId="0" xr:uid="{DF2BC3CC-F824-4DAB-8267-C479615B33D5}">
      <text>
        <r>
          <rPr>
            <b/>
            <sz val="9"/>
            <color indexed="81"/>
            <rFont val="Tahoma"/>
            <family val="2"/>
          </rPr>
          <t>Nguyen Tan Minh:</t>
        </r>
        <r>
          <rPr>
            <sz val="9"/>
            <color indexed="81"/>
            <rFont val="Tahoma"/>
            <family val="2"/>
          </rPr>
          <t xml:space="preserve">
Công 191.635 nguồn cải cách tiền lương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C8" authorId="0" shapeId="0" xr:uid="{DAE6B543-22D9-47C9-ABA6-8F04A072E015}">
      <text>
        <r>
          <rPr>
            <b/>
            <sz val="9"/>
            <color indexed="81"/>
            <rFont val="Tahoma"/>
            <family val="2"/>
          </rPr>
          <t>Nguyen Tan Minh:</t>
        </r>
        <r>
          <rPr>
            <sz val="9"/>
            <color indexed="81"/>
            <rFont val="Tahoma"/>
            <family val="2"/>
          </rPr>
          <t xml:space="preserve">
Công 191.635 nguồn cải cách tiền lương</t>
        </r>
      </text>
    </comment>
  </commentList>
</comments>
</file>

<file path=xl/sharedStrings.xml><?xml version="1.0" encoding="utf-8"?>
<sst xmlns="http://schemas.openxmlformats.org/spreadsheetml/2006/main" count="110" uniqueCount="53">
  <si>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</si>
  <si>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</si>
  <si>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</si>
  <si>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</si>
  <si>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</si>
  <si>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</si>
  <si>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</si>
  <si>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</si>
  <si>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</si>
  <si>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</si>
  <si>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</si>
  <si>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</si>
  <si>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</si>
  <si>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</si>
  <si>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</si>
  <si>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</si>
  <si>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</si>
  <si>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</si>
  <si>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</si>
  <si>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</si>
  <si>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</si>
  <si>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</si>
  <si>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</si>
  <si>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</si>
  <si>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</si>
  <si>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</si>
  <si>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</si>
  <si>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</si>
  <si>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</si>
  <si>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</si>
  <si>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</si>
  <si>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</si>
  <si>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</si>
  <si>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</si>
  <si>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</si>
  <si>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</si>
  <si>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</si>
  <si>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</si>
  <si>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</si>
  <si>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ĐẮK LẮK</t>
  </si>
  <si>
    <t>(Kèm theo Thông báo số:          /TB-STC ngày     /      /2023 của Sở Tài chính</t>
  </si>
  <si>
    <t>ƯỚC THỰC HIỆN CHI NGÂN SÁCH ĐỊA PHƯƠNG NĂM 2023</t>
  </si>
  <si>
    <t>ƯỚC THỰC NĂM 2023</t>
  </si>
  <si>
    <t>Chương trình MTQG vốn đầu tư</t>
  </si>
  <si>
    <t>Chương trình MTQG vốn sự nghiệp</t>
  </si>
  <si>
    <t>CTMT khác</t>
  </si>
  <si>
    <t>MTQG</t>
  </si>
  <si>
    <t>C</t>
  </si>
  <si>
    <t>Còn lại</t>
  </si>
  <si>
    <t>Vốn đầu tư</t>
  </si>
  <si>
    <t>Vốn thường xuyên</t>
  </si>
  <si>
    <t>Số báo cáo làm dự toán</t>
  </si>
  <si>
    <t>Ước để bằng số làm dự toán chi mục 2 phần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</si>
</sst>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_(@_)"/>
    <numFmt numFmtId="165" formatCode="_(* #,##0_);_(* \(#,##0\);_(* &quot;-&quot;??_);_(@_)"/>
    <numFmt numFmtId="166" formatCode="_(* #,##0.0_);_(* \(#,##0.0\);_(* &quot;-&quot;??_);_(@_)"/>
  </numFmts>
  <fonts count="26">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sz val="9"/>
      <color indexed="81"/>
      <name val="Tahoma"/>
      <family val="2"/>
    </font>
    <font>
      <b/>
      <sz val="9"/>
      <color indexed="81"/>
      <name val="Tahoma"/>
      <family val="2"/>
    </font>
    <font>
      <b/>
      <i/>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1" fillId="0" borderId="0"/>
    <xf numFmtId="0" fontId="12" fillId="0" borderId="0"/>
    <xf numFmtId="0" fontId="17" fillId="0" borderId="0"/>
    <xf numFmtId="0" fontId="1" fillId="0" borderId="0"/>
    <xf numFmtId="43" fontId="22" fillId="0" borderId="0" applyFont="0" applyFill="0" applyBorder="0" applyAlignment="0" applyProtection="0"/>
  </cellStyleXfs>
  <cellXfs count="79">
    <xf numFmtId="0" fontId="0" fillId="0" borderId="0" xfId="0"/>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right"/>
    </xf>
    <xf numFmtId="0" fontId="4" fillId="0" borderId="0" xfId="0" applyFont="1"/>
    <xf numFmtId="0" fontId="10"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applyAlignment="1">
      <alignment horizontal="center"/>
    </xf>
    <xf numFmtId="0" fontId="4" fillId="0" borderId="3" xfId="0" applyFont="1" applyBorder="1" applyAlignment="1">
      <alignment horizontal="center"/>
    </xf>
    <xf numFmtId="0" fontId="14" fillId="0" borderId="3" xfId="0" applyFont="1" applyBorder="1" applyAlignment="1">
      <alignment horizontal="center"/>
    </xf>
    <xf numFmtId="0" fontId="3" fillId="0" borderId="3" xfId="0" applyFont="1" applyBorder="1" applyAlignment="1">
      <alignment horizontal="center"/>
    </xf>
    <xf numFmtId="0" fontId="10" fillId="0" borderId="0" xfId="0" applyFont="1"/>
    <xf numFmtId="0" fontId="4" fillId="0" borderId="3" xfId="0" applyFont="1" applyBorder="1"/>
    <xf numFmtId="0" fontId="5" fillId="0" borderId="3" xfId="0" applyFont="1" applyBorder="1"/>
    <xf numFmtId="0" fontId="4" fillId="0" borderId="4" xfId="0" applyFont="1" applyBorder="1"/>
    <xf numFmtId="0" fontId="9" fillId="0" borderId="0" xfId="0" applyFont="1" applyAlignment="1">
      <alignment horizontal="centerContinuous"/>
    </xf>
    <xf numFmtId="0" fontId="8" fillId="0" borderId="0" xfId="0" applyFont="1"/>
    <xf numFmtId="0" fontId="4" fillId="0" borderId="3" xfId="0" applyFont="1" applyBorder="1" applyAlignment="1">
      <alignment horizontal="center" vertical="center"/>
    </xf>
    <xf numFmtId="0" fontId="5" fillId="0" borderId="2" xfId="0" applyFont="1" applyBorder="1"/>
    <xf numFmtId="0" fontId="4" fillId="0" borderId="4" xfId="0" applyFont="1" applyBorder="1" applyAlignment="1">
      <alignment horizontal="center"/>
    </xf>
    <xf numFmtId="0" fontId="5" fillId="0" borderId="3" xfId="0" applyFont="1" applyBorder="1" applyAlignment="1">
      <alignment horizontal="center" vertical="center"/>
    </xf>
    <xf numFmtId="0" fontId="14" fillId="0" borderId="3" xfId="0" applyFont="1" applyBorder="1"/>
    <xf numFmtId="3" fontId="6" fillId="0" borderId="3" xfId="0" applyNumberFormat="1" applyFont="1" applyBorder="1"/>
    <xf numFmtId="0" fontId="4" fillId="0" borderId="3" xfId="0" applyFont="1" applyBorder="1" applyAlignment="1">
      <alignment horizontal="justify" wrapText="1"/>
    </xf>
    <xf numFmtId="0" fontId="4" fillId="0" borderId="3" xfId="0" applyFont="1" applyBorder="1" applyAlignment="1">
      <alignment horizontal="left" wrapText="1"/>
    </xf>
    <xf numFmtId="0" fontId="3" fillId="0" borderId="3" xfId="0" applyFont="1" applyBorder="1" applyAlignment="1">
      <alignment horizontal="left" wrapText="1"/>
    </xf>
    <xf numFmtId="0" fontId="16" fillId="0" borderId="3" xfId="0" applyFont="1" applyBorder="1" applyAlignment="1">
      <alignment wrapText="1"/>
    </xf>
    <xf numFmtId="0" fontId="18" fillId="0" borderId="0" xfId="0" applyFont="1"/>
    <xf numFmtId="0" fontId="19" fillId="0" borderId="0" xfId="0" applyFont="1"/>
    <xf numFmtId="0" fontId="11" fillId="0" borderId="0" xfId="0" applyFont="1" applyAlignment="1">
      <alignment horizontal="right"/>
    </xf>
    <xf numFmtId="0" fontId="5" fillId="0" borderId="0" xfId="0" applyFont="1" applyAlignment="1">
      <alignment horizontal="center"/>
    </xf>
    <xf numFmtId="43" fontId="6" fillId="0" borderId="3" xfId="11" applyFont="1" applyBorder="1"/>
    <xf numFmtId="3" fontId="5" fillId="0" borderId="3" xfId="0" applyNumberFormat="1" applyFont="1" applyBorder="1"/>
    <xf numFmtId="43" fontId="5" fillId="0" borderId="3" xfId="11" applyFont="1" applyBorder="1"/>
    <xf numFmtId="3" fontId="4" fillId="0" borderId="3" xfId="0" applyNumberFormat="1" applyFont="1" applyBorder="1"/>
    <xf numFmtId="43" fontId="4" fillId="0" borderId="3" xfId="11" applyFont="1" applyBorder="1"/>
    <xf numFmtId="3" fontId="4" fillId="0" borderId="4" xfId="0" applyNumberFormat="1" applyFont="1" applyBorder="1"/>
    <xf numFmtId="43" fontId="4" fillId="0" borderId="4" xfId="11" applyFont="1" applyBorder="1"/>
    <xf numFmtId="3" fontId="5" fillId="0" borderId="2" xfId="0" applyNumberFormat="1" applyFont="1" applyBorder="1"/>
    <xf numFmtId="43" fontId="5" fillId="0" borderId="2" xfId="11" applyFont="1" applyBorder="1"/>
    <xf numFmtId="165" fontId="4" fillId="0" borderId="0" xfId="11" applyNumberFormat="1" applyFont="1"/>
    <xf numFmtId="165" fontId="4" fillId="0" borderId="0" xfId="0" applyNumberFormat="1" applyFont="1"/>
    <xf numFmtId="165" fontId="5" fillId="0" borderId="0" xfId="11" applyNumberFormat="1" applyFont="1"/>
    <xf numFmtId="165" fontId="5" fillId="0" borderId="0" xfId="0" applyNumberFormat="1" applyFont="1"/>
    <xf numFmtId="0" fontId="5" fillId="0" borderId="0" xfId="0" applyFont="1" applyAlignment="1">
      <alignment horizontal="right"/>
    </xf>
    <xf numFmtId="165" fontId="4" fillId="0" borderId="0" xfId="0" applyNumberFormat="1" applyFont="1" applyAlignment="1">
      <alignment horizontal="right"/>
    </xf>
    <xf numFmtId="3" fontId="25" fillId="0" borderId="3" xfId="0" applyNumberFormat="1" applyFont="1" applyBorder="1"/>
    <xf numFmtId="165" fontId="25" fillId="0" borderId="3" xfId="11" applyNumberFormat="1" applyFont="1" applyBorder="1"/>
    <xf numFmtId="43" fontId="25" fillId="0" borderId="3" xfId="11" applyFont="1" applyBorder="1"/>
    <xf numFmtId="0" fontId="9" fillId="0" borderId="0" xfId="0" applyFont="1"/>
    <xf numFmtId="165" fontId="11" fillId="0" borderId="0" xfId="0" applyNumberFormat="1" applyFont="1"/>
    <xf numFmtId="3" fontId="4" fillId="0" borderId="0" xfId="0" applyNumberFormat="1" applyFont="1" applyAlignment="1">
      <alignment horizontal="right"/>
    </xf>
    <xf numFmtId="165" fontId="8" fillId="0" borderId="0" xfId="11" applyNumberFormat="1" applyFont="1"/>
    <xf numFmtId="165" fontId="11" fillId="0" borderId="0" xfId="11" applyNumberFormat="1" applyFont="1"/>
    <xf numFmtId="165" fontId="10" fillId="0" borderId="0" xfId="11" applyNumberFormat="1" applyFont="1"/>
    <xf numFmtId="165" fontId="9" fillId="0" borderId="0" xfId="11" applyNumberFormat="1" applyFont="1"/>
    <xf numFmtId="165" fontId="18" fillId="0" borderId="0" xfId="11" applyNumberFormat="1" applyFont="1"/>
    <xf numFmtId="165" fontId="19" fillId="0" borderId="0" xfId="11" applyNumberFormat="1" applyFont="1"/>
    <xf numFmtId="165" fontId="8" fillId="0" borderId="0" xfId="0" applyNumberFormat="1" applyFont="1"/>
    <xf numFmtId="3" fontId="11" fillId="0" borderId="0" xfId="0" applyNumberFormat="1" applyFont="1"/>
    <xf numFmtId="166" fontId="5" fillId="0" borderId="2" xfId="11" applyNumberFormat="1" applyFont="1" applyBorder="1"/>
    <xf numFmtId="166" fontId="5" fillId="0" borderId="3" xfId="11" applyNumberFormat="1" applyFont="1" applyBorder="1"/>
    <xf numFmtId="166" fontId="6" fillId="0" borderId="3" xfId="11" applyNumberFormat="1" applyFont="1" applyBorder="1"/>
    <xf numFmtId="166" fontId="25" fillId="0" borderId="3" xfId="11" applyNumberFormat="1" applyFont="1" applyBorder="1"/>
    <xf numFmtId="166" fontId="4" fillId="0" borderId="3" xfId="11" applyNumberFormat="1" applyFont="1" applyBorder="1"/>
    <xf numFmtId="166" fontId="4" fillId="0" borderId="4" xfId="11" applyNumberFormat="1" applyFont="1" applyBorder="1"/>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wrapText="1"/>
    </xf>
    <xf numFmtId="0" fontId="20" fillId="0" borderId="0" xfId="0" applyFont="1" applyAlignment="1">
      <alignment horizontal="right"/>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0" fontId="7" fillId="0" borderId="8" xfId="6" applyFont="1" applyBorder="1" applyAlignment="1">
      <alignment horizontal="center" vertical="center" wrapText="1"/>
    </xf>
    <xf numFmtId="0" fontId="7" fillId="0" borderId="9" xfId="6" applyFont="1" applyBorder="1" applyAlignment="1">
      <alignment horizontal="center" vertical="center" wrapText="1"/>
    </xf>
  </cellXfs>
  <cellStyles count="12">
    <cellStyle name="Comma" xfId="11"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opLeftCell="A15" zoomScale="70" zoomScaleNormal="70" workbookViewId="0">
      <selection activeCell="D35" sqref="D35"/>
    </sheetView>
  </sheetViews>
  <sheetFormatPr defaultColWidth="12.85546875" defaultRowHeight="15.75"/>
  <cols>
    <col min="1" max="1" width="7.28515625" style="5" customWidth="1"/>
    <col min="2" max="2" width="69.85546875" style="5" customWidth="1"/>
    <col min="3" max="3" width="15.28515625" style="5" customWidth="1"/>
    <col min="4" max="4" width="18.42578125" style="5" customWidth="1"/>
    <col min="5" max="5" width="14.5703125" style="4" customWidth="1"/>
    <col min="6" max="6" width="16" style="4" customWidth="1"/>
    <col min="7" max="16384" width="12.85546875" style="5"/>
  </cols>
  <sheetData>
    <row r="1" spans="1:6" ht="21" customHeight="1">
      <c r="A1" s="3" t="s">
        <v>39</v>
      </c>
      <c r="B1" s="3"/>
      <c r="C1" s="4"/>
      <c r="D1" s="17"/>
      <c r="E1" s="68" t="s">
        <v>25</v>
      </c>
      <c r="F1" s="68"/>
    </row>
    <row r="2" spans="1:6" ht="18.75">
      <c r="A2" s="3"/>
      <c r="B2" s="3"/>
      <c r="C2" s="4"/>
      <c r="D2" s="17"/>
      <c r="E2" s="32"/>
      <c r="F2" s="32"/>
    </row>
    <row r="3" spans="1:6">
      <c r="A3" s="69" t="s">
        <v>41</v>
      </c>
      <c r="B3" s="69"/>
      <c r="C3" s="69"/>
      <c r="D3" s="69"/>
      <c r="E3" s="69"/>
      <c r="F3" s="69"/>
    </row>
    <row r="4" spans="1:6">
      <c r="A4" s="70" t="s">
        <v>40</v>
      </c>
      <c r="B4" s="70"/>
      <c r="C4" s="70"/>
      <c r="D4" s="70"/>
      <c r="E4" s="70"/>
      <c r="F4" s="70"/>
    </row>
    <row r="5" spans="1:6" ht="19.5" customHeight="1">
      <c r="A5" s="6"/>
      <c r="B5" s="6"/>
      <c r="C5" s="7"/>
      <c r="D5" s="71" t="s">
        <v>0</v>
      </c>
      <c r="E5" s="71"/>
      <c r="F5" s="71"/>
    </row>
    <row r="6" spans="1:6" s="18" customFormat="1" ht="37.5" customHeight="1">
      <c r="A6" s="72" t="s">
        <v>1</v>
      </c>
      <c r="B6" s="72" t="s">
        <v>2</v>
      </c>
      <c r="C6" s="73" t="s">
        <v>22</v>
      </c>
      <c r="D6" s="75" t="s">
        <v>42</v>
      </c>
      <c r="E6" s="77" t="s">
        <v>23</v>
      </c>
      <c r="F6" s="78"/>
    </row>
    <row r="7" spans="1:6" s="18" customFormat="1" ht="25.5">
      <c r="A7" s="72"/>
      <c r="B7" s="72"/>
      <c r="C7" s="74"/>
      <c r="D7" s="76"/>
      <c r="E7" s="1" t="s">
        <v>22</v>
      </c>
      <c r="F7" s="2" t="s">
        <v>24</v>
      </c>
    </row>
    <row r="8" spans="1:6" s="7" customFormat="1" ht="20.100000000000001" customHeight="1">
      <c r="A8" s="8"/>
      <c r="B8" s="20" t="s">
        <v>9</v>
      </c>
      <c r="C8" s="40">
        <f>C9+C29+191635</f>
        <v>23054301</v>
      </c>
      <c r="D8" s="40">
        <f>D9+D29</f>
        <v>18993059.407667</v>
      </c>
      <c r="E8" s="41">
        <v>62.068865154488961</v>
      </c>
      <c r="F8" s="41">
        <v>118.110921788925</v>
      </c>
    </row>
    <row r="9" spans="1:6" s="7" customFormat="1" ht="20.100000000000001" customHeight="1">
      <c r="A9" s="9" t="s">
        <v>3</v>
      </c>
      <c r="B9" s="15" t="s">
        <v>26</v>
      </c>
      <c r="C9" s="34">
        <v>18758414</v>
      </c>
      <c r="D9" s="34">
        <f>D10+D14+D26+D27+D28</f>
        <v>15327853.513829999</v>
      </c>
      <c r="E9" s="35">
        <v>64.680018536609751</v>
      </c>
      <c r="F9" s="35">
        <v>108.3180879706912</v>
      </c>
    </row>
    <row r="10" spans="1:6" s="7" customFormat="1" ht="20.100000000000001" customHeight="1">
      <c r="A10" s="9" t="s">
        <v>5</v>
      </c>
      <c r="B10" s="15" t="s">
        <v>14</v>
      </c>
      <c r="C10" s="34">
        <v>5039973</v>
      </c>
      <c r="D10" s="34">
        <f>D11+D12+D13</f>
        <v>2868713.051705</v>
      </c>
      <c r="E10" s="35">
        <v>71.836593152383983</v>
      </c>
      <c r="F10" s="35">
        <v>117.07546628538678</v>
      </c>
    </row>
    <row r="11" spans="1:6" s="7" customFormat="1" ht="20.100000000000001" customHeight="1">
      <c r="A11" s="10">
        <v>1</v>
      </c>
      <c r="B11" s="14" t="s">
        <v>15</v>
      </c>
      <c r="C11" s="24">
        <v>5039973</v>
      </c>
      <c r="D11" s="24">
        <v>2787568.4370639999</v>
      </c>
      <c r="E11" s="33">
        <v>70.732148096011656</v>
      </c>
      <c r="F11" s="33">
        <v>172.98432353297963</v>
      </c>
    </row>
    <row r="12" spans="1:6" s="13" customFormat="1" ht="48">
      <c r="A12" s="19">
        <v>2</v>
      </c>
      <c r="B12" s="25" t="s">
        <v>16</v>
      </c>
      <c r="C12" s="24"/>
      <c r="D12" s="24"/>
      <c r="E12" s="33"/>
      <c r="F12" s="33"/>
    </row>
    <row r="13" spans="1:6" s="7" customFormat="1" ht="20.100000000000001" customHeight="1">
      <c r="A13" s="10">
        <v>3</v>
      </c>
      <c r="B13" s="26" t="s">
        <v>17</v>
      </c>
      <c r="C13" s="24"/>
      <c r="D13" s="24">
        <v>81144.614640999993</v>
      </c>
      <c r="E13" s="33"/>
      <c r="F13" s="33">
        <v>40.264126223066683</v>
      </c>
    </row>
    <row r="14" spans="1:6" s="51" customFormat="1" ht="20.100000000000001" customHeight="1">
      <c r="A14" s="9" t="s">
        <v>38</v>
      </c>
      <c r="B14" s="15" t="s">
        <v>10</v>
      </c>
      <c r="C14" s="48">
        <v>13333168</v>
      </c>
      <c r="D14" s="49">
        <v>12456541.462125</v>
      </c>
      <c r="E14" s="50">
        <v>63.843797313391683</v>
      </c>
      <c r="F14" s="50">
        <v>104.97822002146364</v>
      </c>
    </row>
    <row r="15" spans="1:6" s="7" customFormat="1" ht="20.100000000000001" customHeight="1">
      <c r="A15" s="9"/>
      <c r="B15" s="23" t="s">
        <v>18</v>
      </c>
      <c r="C15" s="24"/>
      <c r="D15" s="24"/>
      <c r="E15" s="33"/>
      <c r="F15" s="33"/>
    </row>
    <row r="16" spans="1:6" s="7" customFormat="1" ht="20.100000000000001" customHeight="1">
      <c r="A16" s="10">
        <v>1</v>
      </c>
      <c r="B16" s="23" t="s">
        <v>19</v>
      </c>
      <c r="C16" s="24">
        <v>6531606</v>
      </c>
      <c r="D16" s="24">
        <v>6256902.8223860003</v>
      </c>
      <c r="E16" s="33">
        <v>66.462957454169782</v>
      </c>
      <c r="F16" s="33">
        <v>110.51435451918374</v>
      </c>
    </row>
    <row r="17" spans="1:6" s="7" customFormat="1" ht="20.100000000000001" customHeight="1">
      <c r="A17" s="10">
        <f>A16+1</f>
        <v>2</v>
      </c>
      <c r="B17" s="23" t="s">
        <v>20</v>
      </c>
      <c r="C17" s="24">
        <v>34360</v>
      </c>
      <c r="D17" s="24">
        <v>26791.440678999999</v>
      </c>
      <c r="E17" s="33">
        <v>66.065763859138542</v>
      </c>
      <c r="F17" s="33">
        <v>107.80918469078225</v>
      </c>
    </row>
    <row r="18" spans="1:6" s="7" customFormat="1" ht="20.100000000000001" customHeight="1">
      <c r="A18" s="10">
        <f t="shared" ref="A18:A25" si="0">A17+1</f>
        <v>3</v>
      </c>
      <c r="B18" s="23" t="s">
        <v>27</v>
      </c>
      <c r="C18" s="24"/>
      <c r="D18" s="24">
        <v>1420556.2710589999</v>
      </c>
      <c r="E18" s="33"/>
      <c r="F18" s="33">
        <v>96.324855853649922</v>
      </c>
    </row>
    <row r="19" spans="1:6" s="7" customFormat="1" ht="20.100000000000001" customHeight="1">
      <c r="A19" s="10">
        <f t="shared" si="0"/>
        <v>4</v>
      </c>
      <c r="B19" s="23" t="s">
        <v>28</v>
      </c>
      <c r="C19" s="24"/>
      <c r="D19" s="24">
        <v>136960.27027400001</v>
      </c>
      <c r="E19" s="33"/>
      <c r="F19" s="33">
        <v>149.41802106128571</v>
      </c>
    </row>
    <row r="20" spans="1:6" s="7" customFormat="1" ht="20.100000000000001" customHeight="1">
      <c r="A20" s="10">
        <f t="shared" si="0"/>
        <v>5</v>
      </c>
      <c r="B20" s="23" t="s">
        <v>29</v>
      </c>
      <c r="C20" s="24"/>
      <c r="D20" s="24">
        <v>67475.540315000006</v>
      </c>
      <c r="E20" s="33"/>
      <c r="F20" s="33">
        <v>117.73162661855979</v>
      </c>
    </row>
    <row r="21" spans="1:6" s="7" customFormat="1" ht="20.100000000000001" customHeight="1">
      <c r="A21" s="10">
        <f t="shared" si="0"/>
        <v>6</v>
      </c>
      <c r="B21" s="23" t="s">
        <v>30</v>
      </c>
      <c r="C21" s="24"/>
      <c r="D21" s="24">
        <v>68933.845891000004</v>
      </c>
      <c r="E21" s="33"/>
      <c r="F21" s="33">
        <v>91.217888051409716</v>
      </c>
    </row>
    <row r="22" spans="1:6" s="7" customFormat="1" ht="20.100000000000001" customHeight="1">
      <c r="A22" s="10">
        <f t="shared" si="0"/>
        <v>7</v>
      </c>
      <c r="B22" s="23" t="s">
        <v>31</v>
      </c>
      <c r="C22" s="24"/>
      <c r="D22" s="24">
        <v>182248.24167700001</v>
      </c>
      <c r="E22" s="33"/>
      <c r="F22" s="33">
        <v>109.15805172298249</v>
      </c>
    </row>
    <row r="23" spans="1:6" s="7" customFormat="1" ht="20.100000000000001" customHeight="1">
      <c r="A23" s="10">
        <f t="shared" si="0"/>
        <v>8</v>
      </c>
      <c r="B23" s="23" t="s">
        <v>32</v>
      </c>
      <c r="C23" s="24"/>
      <c r="D23" s="24">
        <v>897014.30595800001</v>
      </c>
      <c r="E23" s="33"/>
      <c r="F23" s="33">
        <v>88.585081834046818</v>
      </c>
    </row>
    <row r="24" spans="1:6" s="7" customFormat="1" ht="20.100000000000001" customHeight="1">
      <c r="A24" s="10">
        <f t="shared" si="0"/>
        <v>9</v>
      </c>
      <c r="B24" s="23" t="s">
        <v>33</v>
      </c>
      <c r="C24" s="24"/>
      <c r="D24" s="24">
        <v>2185395.967286</v>
      </c>
      <c r="E24" s="33"/>
      <c r="F24" s="33">
        <v>105.38834601930293</v>
      </c>
    </row>
    <row r="25" spans="1:6" s="7" customFormat="1" ht="20.100000000000001" customHeight="1">
      <c r="A25" s="10">
        <f t="shared" si="0"/>
        <v>10</v>
      </c>
      <c r="B25" s="23" t="s">
        <v>21</v>
      </c>
      <c r="C25" s="24"/>
      <c r="D25" s="24">
        <v>720503.35900000005</v>
      </c>
      <c r="E25" s="33"/>
      <c r="F25" s="33">
        <v>86.651906423188734</v>
      </c>
    </row>
    <row r="26" spans="1:6" s="7" customFormat="1" ht="20.100000000000001" customHeight="1">
      <c r="A26" s="12" t="s">
        <v>6</v>
      </c>
      <c r="B26" s="27" t="s">
        <v>11</v>
      </c>
      <c r="C26" s="24"/>
      <c r="D26" s="24">
        <v>1159</v>
      </c>
      <c r="E26" s="33"/>
      <c r="F26" s="33"/>
    </row>
    <row r="27" spans="1:6" s="7" customFormat="1" ht="20.100000000000001" customHeight="1">
      <c r="A27" s="9" t="s">
        <v>7</v>
      </c>
      <c r="B27" s="15" t="s">
        <v>12</v>
      </c>
      <c r="C27" s="24">
        <v>1440</v>
      </c>
      <c r="D27" s="24">
        <v>1440</v>
      </c>
      <c r="E27" s="33">
        <v>0</v>
      </c>
      <c r="F27" s="33"/>
    </row>
    <row r="28" spans="1:6" s="7" customFormat="1" ht="20.100000000000001" customHeight="1">
      <c r="A28" s="9" t="s">
        <v>8</v>
      </c>
      <c r="B28" s="15" t="s">
        <v>13</v>
      </c>
      <c r="C28" s="24">
        <v>383833</v>
      </c>
      <c r="D28" s="24"/>
      <c r="E28" s="33">
        <v>0</v>
      </c>
      <c r="F28" s="33"/>
    </row>
    <row r="29" spans="1:6" s="7" customFormat="1" ht="33.75" customHeight="1">
      <c r="A29" s="22" t="s">
        <v>4</v>
      </c>
      <c r="B29" s="28" t="s">
        <v>34</v>
      </c>
      <c r="C29" s="34">
        <v>4104252</v>
      </c>
      <c r="D29" s="34">
        <f>D30+D31+D32</f>
        <v>3665205.8938369998</v>
      </c>
      <c r="E29" s="35">
        <v>53.032741352772682</v>
      </c>
      <c r="F29" s="35">
        <v>238.10737148808454</v>
      </c>
    </row>
    <row r="30" spans="1:6" s="29" customFormat="1" ht="20.100000000000001" customHeight="1">
      <c r="A30" s="11">
        <v>1</v>
      </c>
      <c r="B30" s="23" t="s">
        <v>35</v>
      </c>
      <c r="C30" s="36">
        <v>1539678</v>
      </c>
      <c r="D30" s="36">
        <v>1479110.8378340001</v>
      </c>
      <c r="E30" s="37">
        <v>54.306181508990839</v>
      </c>
      <c r="F30" s="37">
        <v>127.14961730576037</v>
      </c>
    </row>
    <row r="31" spans="1:6" s="30" customFormat="1" ht="20.100000000000001" customHeight="1">
      <c r="A31" s="11">
        <v>2</v>
      </c>
      <c r="B31" s="23" t="s">
        <v>36</v>
      </c>
      <c r="C31" s="24">
        <v>2453200</v>
      </c>
      <c r="D31" s="24">
        <v>2100218.0560029997</v>
      </c>
      <c r="E31" s="33">
        <v>51.463199832545236</v>
      </c>
      <c r="F31" s="33">
        <v>526.9832702983457</v>
      </c>
    </row>
    <row r="32" spans="1:6" s="29" customFormat="1" ht="20.100000000000001" customHeight="1">
      <c r="A32" s="21">
        <v>3</v>
      </c>
      <c r="B32" s="16" t="s">
        <v>37</v>
      </c>
      <c r="C32" s="38">
        <v>111374</v>
      </c>
      <c r="D32" s="38">
        <v>85877</v>
      </c>
      <c r="E32" s="39">
        <v>69.999999999999986</v>
      </c>
      <c r="F32" s="39">
        <v>459.93696491755134</v>
      </c>
    </row>
    <row r="33" spans="1:6" ht="19.5" customHeight="1">
      <c r="A33" s="13"/>
      <c r="B33" s="13"/>
      <c r="C33" s="7"/>
      <c r="D33" s="7"/>
      <c r="E33" s="31"/>
      <c r="F33" s="31"/>
    </row>
    <row r="34" spans="1:6">
      <c r="D34" s="42">
        <v>3945652.2705819998</v>
      </c>
    </row>
    <row r="35" spans="1:6">
      <c r="D35" s="44">
        <v>3665205.8938369998</v>
      </c>
      <c r="F35" s="47">
        <f>D31+D38</f>
        <v>3347929.242203</v>
      </c>
    </row>
    <row r="36" spans="1:6">
      <c r="F36" s="47">
        <f>D29-F35</f>
        <v>317276.65163399978</v>
      </c>
    </row>
    <row r="37" spans="1:6">
      <c r="A37" s="3" t="s">
        <v>3</v>
      </c>
      <c r="B37" s="3" t="s">
        <v>46</v>
      </c>
      <c r="C37" s="3"/>
      <c r="D37" s="45">
        <f>SUM(D38:D39)</f>
        <v>1479110.8378340001</v>
      </c>
    </row>
    <row r="38" spans="1:6">
      <c r="B38" s="5" t="s">
        <v>43</v>
      </c>
      <c r="D38" s="42">
        <v>1247711.1862000001</v>
      </c>
    </row>
    <row r="39" spans="1:6">
      <c r="B39" s="5" t="s">
        <v>44</v>
      </c>
      <c r="D39" s="42">
        <v>231399.65163400001</v>
      </c>
      <c r="F39" s="47">
        <f>D10-F35</f>
        <v>-479216.19049800001</v>
      </c>
    </row>
    <row r="40" spans="1:6">
      <c r="A40" s="3" t="s">
        <v>4</v>
      </c>
      <c r="B40" s="3" t="s">
        <v>45</v>
      </c>
      <c r="C40" s="3"/>
      <c r="D40" s="44">
        <v>65913.173999999999</v>
      </c>
      <c r="F40" s="47">
        <f>D14-F36</f>
        <v>12139264.810490999</v>
      </c>
    </row>
    <row r="41" spans="1:6" s="3" customFormat="1">
      <c r="A41" s="3" t="s">
        <v>47</v>
      </c>
      <c r="B41" s="3" t="s">
        <v>48</v>
      </c>
      <c r="D41" s="45">
        <f>D35-D37-D40</f>
        <v>2120181.8820029995</v>
      </c>
      <c r="E41" s="46"/>
      <c r="F41" s="46"/>
    </row>
    <row r="43" spans="1:6">
      <c r="D43" s="43">
        <f>D41+D40-D32</f>
        <v>2100218.0560029997</v>
      </c>
    </row>
    <row r="44" spans="1:6">
      <c r="B44" s="5" t="s">
        <v>49</v>
      </c>
      <c r="D44" s="43"/>
    </row>
    <row r="45" spans="1:6">
      <c r="B45" s="5" t="s">
        <v>50</v>
      </c>
      <c r="D45" s="43"/>
    </row>
  </sheetData>
  <mergeCells count="9">
    <mergeCell ref="E1:F1"/>
    <mergeCell ref="A3:F3"/>
    <mergeCell ref="A4:F4"/>
    <mergeCell ref="D5:F5"/>
    <mergeCell ref="A6:A7"/>
    <mergeCell ref="B6:B7"/>
    <mergeCell ref="C6:C7"/>
    <mergeCell ref="D6:D7"/>
    <mergeCell ref="E6:F6"/>
  </mergeCells>
  <pageMargins left="0.25" right="0.25" top="0.5" bottom="0.2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BD342-5D01-4037-AC28-C63C2CAD5D5E}">
  <dimension ref="A1:H54"/>
  <sheetViews>
    <sheetView tabSelected="1" topLeftCell="B1" zoomScale="70" zoomScaleNormal="70" workbookViewId="0">
      <selection activeCell="D11" sqref="D11"/>
    </sheetView>
  </sheetViews>
  <sheetFormatPr defaultColWidth="12.85546875" defaultRowHeight="15.75"/>
  <cols>
    <col min="1" max="1" width="7.28515625" style="5" customWidth="1"/>
    <col min="2" max="2" width="69.85546875" style="5" customWidth="1"/>
    <col min="3" max="3" width="15.28515625" style="5" customWidth="1"/>
    <col min="4" max="4" width="18.42578125" style="5" customWidth="1"/>
    <col min="5" max="5" width="14.5703125" style="4" customWidth="1"/>
    <col min="6" max="6" width="16" style="4" customWidth="1"/>
    <col min="7" max="7" width="22" style="42" hidden="1" customWidth="1"/>
    <col min="8" max="8" width="14.85546875" style="5" bestFit="1" customWidth="1"/>
    <col min="9" max="16384" width="12.85546875" style="5"/>
  </cols>
  <sheetData>
    <row r="1" spans="1:8" ht="21" customHeight="1">
      <c r="A1" s="3" t="s">
        <v>39</v>
      </c>
      <c r="B1" s="3"/>
      <c r="C1" s="4"/>
      <c r="D1" s="17"/>
      <c r="E1" s="68" t="s">
        <v>25</v>
      </c>
      <c r="F1" s="68"/>
    </row>
    <row r="2" spans="1:8" ht="18.75">
      <c r="A2" s="3"/>
      <c r="B2" s="3"/>
      <c r="C2" s="4"/>
      <c r="D2" s="17"/>
      <c r="E2" s="32"/>
      <c r="F2" s="32"/>
    </row>
    <row r="3" spans="1:8">
      <c r="A3" s="69" t="s">
        <v>41</v>
      </c>
      <c r="B3" s="69"/>
      <c r="C3" s="69"/>
      <c r="D3" s="69"/>
      <c r="E3" s="69"/>
      <c r="F3" s="69"/>
    </row>
    <row r="4" spans="1:8">
      <c r="A4" s="70" t="s">
        <v>40</v>
      </c>
      <c r="B4" s="70"/>
      <c r="C4" s="70"/>
      <c r="D4" s="70"/>
      <c r="E4" s="70"/>
      <c r="F4" s="70"/>
    </row>
    <row r="5" spans="1:8" ht="19.5" customHeight="1">
      <c r="A5" s="6"/>
      <c r="B5" s="6"/>
      <c r="C5" s="7"/>
      <c r="D5" s="71" t="s">
        <v>0</v>
      </c>
      <c r="E5" s="71"/>
      <c r="F5" s="71"/>
    </row>
    <row r="6" spans="1:8" s="18" customFormat="1" ht="37.5" customHeight="1">
      <c r="A6" s="72" t="s">
        <v>1</v>
      </c>
      <c r="B6" s="72" t="s">
        <v>2</v>
      </c>
      <c r="C6" s="73" t="s">
        <v>22</v>
      </c>
      <c r="D6" s="75" t="s">
        <v>42</v>
      </c>
      <c r="E6" s="77" t="s">
        <v>23</v>
      </c>
      <c r="F6" s="78"/>
      <c r="G6" s="54"/>
    </row>
    <row r="7" spans="1:8" s="18" customFormat="1" ht="25.5">
      <c r="A7" s="72"/>
      <c r="B7" s="72"/>
      <c r="C7" s="74"/>
      <c r="D7" s="76"/>
      <c r="E7" s="1" t="s">
        <v>22</v>
      </c>
      <c r="F7" s="2" t="s">
        <v>24</v>
      </c>
      <c r="G7" s="54"/>
      <c r="H7" s="60"/>
    </row>
    <row r="8" spans="1:8" s="7" customFormat="1" ht="20.100000000000001" customHeight="1">
      <c r="A8" s="8"/>
      <c r="B8" s="20" t="s">
        <v>9</v>
      </c>
      <c r="C8" s="40">
        <f>C9+C29+191635</f>
        <v>23054301</v>
      </c>
      <c r="D8" s="40">
        <f>D9+D29</f>
        <v>22665518</v>
      </c>
      <c r="E8" s="62">
        <f>IFERROR(D8/C8*100,"")</f>
        <v>98.313620525731835</v>
      </c>
      <c r="F8" s="62">
        <f>IFERROR(D8/G8*100,"")</f>
        <v>137.0497065425028</v>
      </c>
      <c r="G8" s="55">
        <f>G9+G29</f>
        <v>16538173.318139</v>
      </c>
      <c r="H8" s="61"/>
    </row>
    <row r="9" spans="1:8" s="7" customFormat="1" ht="20.100000000000001" customHeight="1">
      <c r="A9" s="9" t="s">
        <v>3</v>
      </c>
      <c r="B9" s="15" t="s">
        <v>26</v>
      </c>
      <c r="C9" s="34">
        <v>18758414</v>
      </c>
      <c r="D9" s="34">
        <f>D10+D14+D26+D27+D28</f>
        <v>18871866</v>
      </c>
      <c r="E9" s="63">
        <f t="shared" ref="E9:E50" si="0">IFERROR(D9/C9*100,"")</f>
        <v>100.60480592868886</v>
      </c>
      <c r="F9" s="63">
        <f t="shared" ref="F9:F31" si="1">IFERROR(D9/G9*100,"")</f>
        <v>123.47337476996843</v>
      </c>
      <c r="G9" s="55">
        <f>G10+G14+G26+G27+G28</f>
        <v>15284158.252869001</v>
      </c>
    </row>
    <row r="10" spans="1:8" s="7" customFormat="1" ht="20.100000000000001" customHeight="1">
      <c r="A10" s="9" t="s">
        <v>5</v>
      </c>
      <c r="B10" s="15" t="s">
        <v>14</v>
      </c>
      <c r="C10" s="34">
        <v>5039973</v>
      </c>
      <c r="D10" s="34">
        <f>D11+D12+D13</f>
        <v>5396830.7815430006</v>
      </c>
      <c r="E10" s="63">
        <f t="shared" si="0"/>
        <v>107.08054947006661</v>
      </c>
      <c r="F10" s="63">
        <f t="shared" si="1"/>
        <v>178.70466287578165</v>
      </c>
      <c r="G10" s="55">
        <f>G11+G13</f>
        <v>3019972</v>
      </c>
    </row>
    <row r="11" spans="1:8" s="7" customFormat="1" ht="20.100000000000001" customHeight="1">
      <c r="A11" s="10">
        <v>1</v>
      </c>
      <c r="B11" s="14" t="s">
        <v>15</v>
      </c>
      <c r="C11" s="24">
        <v>5039973</v>
      </c>
      <c r="D11" s="24">
        <v>5315686.166902001</v>
      </c>
      <c r="E11" s="64">
        <f t="shared" si="0"/>
        <v>105.47052864969714</v>
      </c>
      <c r="F11" s="64">
        <f t="shared" si="1"/>
        <v>176.01773019425349</v>
      </c>
      <c r="G11" s="55">
        <v>3019972</v>
      </c>
      <c r="H11" s="52"/>
    </row>
    <row r="12" spans="1:8" s="13" customFormat="1" ht="48">
      <c r="A12" s="19">
        <v>2</v>
      </c>
      <c r="B12" s="25" t="s">
        <v>16</v>
      </c>
      <c r="C12" s="24"/>
      <c r="D12" s="24"/>
      <c r="E12" s="64" t="str">
        <f t="shared" si="0"/>
        <v/>
      </c>
      <c r="F12" s="64" t="str">
        <f t="shared" si="1"/>
        <v/>
      </c>
      <c r="G12" s="56"/>
    </row>
    <row r="13" spans="1:8" s="7" customFormat="1" ht="20.100000000000001" customHeight="1">
      <c r="A13" s="10">
        <v>3</v>
      </c>
      <c r="B13" s="26" t="s">
        <v>17</v>
      </c>
      <c r="C13" s="24"/>
      <c r="D13" s="24">
        <v>81144.614640999993</v>
      </c>
      <c r="E13" s="64" t="str">
        <f t="shared" si="0"/>
        <v/>
      </c>
      <c r="F13" s="64" t="str">
        <f t="shared" si="1"/>
        <v/>
      </c>
      <c r="G13" s="55"/>
    </row>
    <row r="14" spans="1:8" s="51" customFormat="1" ht="20.100000000000001" customHeight="1">
      <c r="A14" s="9" t="s">
        <v>38</v>
      </c>
      <c r="B14" s="15" t="s">
        <v>10</v>
      </c>
      <c r="C14" s="48">
        <v>13333168</v>
      </c>
      <c r="D14" s="49">
        <v>13088603.218457</v>
      </c>
      <c r="E14" s="65">
        <f t="shared" si="0"/>
        <v>98.165741393620792</v>
      </c>
      <c r="F14" s="65">
        <f t="shared" si="1"/>
        <v>106.77183217013004</v>
      </c>
      <c r="G14" s="57">
        <v>12258479.556295</v>
      </c>
    </row>
    <row r="15" spans="1:8" s="7" customFormat="1" ht="20.100000000000001" customHeight="1">
      <c r="A15" s="9"/>
      <c r="B15" s="23" t="s">
        <v>18</v>
      </c>
      <c r="C15" s="24"/>
      <c r="D15" s="24"/>
      <c r="E15" s="64" t="str">
        <f t="shared" si="0"/>
        <v/>
      </c>
      <c r="F15" s="64" t="str">
        <f t="shared" si="1"/>
        <v/>
      </c>
      <c r="G15" s="55"/>
    </row>
    <row r="16" spans="1:8" s="7" customFormat="1" ht="20.100000000000001" customHeight="1">
      <c r="A16" s="10">
        <v>1</v>
      </c>
      <c r="B16" s="23" t="s">
        <v>19</v>
      </c>
      <c r="C16" s="24">
        <v>6531606</v>
      </c>
      <c r="D16" s="24">
        <v>6334617.6349900002</v>
      </c>
      <c r="E16" s="64">
        <f t="shared" si="0"/>
        <v>96.984074590384054</v>
      </c>
      <c r="F16" s="64">
        <f t="shared" si="1"/>
        <v>109.42431494477403</v>
      </c>
      <c r="G16" s="55">
        <v>5789040.2495889999</v>
      </c>
    </row>
    <row r="17" spans="1:8" s="7" customFormat="1" ht="20.100000000000001" customHeight="1">
      <c r="A17" s="10">
        <f>A16+1</f>
        <v>2</v>
      </c>
      <c r="B17" s="23" t="s">
        <v>20</v>
      </c>
      <c r="C17" s="24">
        <v>34360</v>
      </c>
      <c r="D17" s="24">
        <v>26791.440678999999</v>
      </c>
      <c r="E17" s="64">
        <f t="shared" si="0"/>
        <v>77.972760998253776</v>
      </c>
      <c r="F17" s="64">
        <f t="shared" si="1"/>
        <v>89.187354830821931</v>
      </c>
      <c r="G17" s="55">
        <v>30039.505858</v>
      </c>
    </row>
    <row r="18" spans="1:8" s="7" customFormat="1" ht="20.100000000000001" customHeight="1">
      <c r="A18" s="10">
        <f t="shared" ref="A18:A25" si="2">A17+1</f>
        <v>3</v>
      </c>
      <c r="B18" s="23" t="s">
        <v>27</v>
      </c>
      <c r="C18" s="24"/>
      <c r="D18" s="24">
        <v>1447245.94728</v>
      </c>
      <c r="E18" s="64" t="str">
        <f t="shared" si="0"/>
        <v/>
      </c>
      <c r="F18" s="64" t="str">
        <f t="shared" si="1"/>
        <v/>
      </c>
      <c r="G18" s="55"/>
    </row>
    <row r="19" spans="1:8" s="7" customFormat="1" ht="20.100000000000001" customHeight="1">
      <c r="A19" s="10">
        <f t="shared" si="2"/>
        <v>4</v>
      </c>
      <c r="B19" s="23" t="s">
        <v>28</v>
      </c>
      <c r="C19" s="24"/>
      <c r="D19" s="24">
        <v>162701.181044</v>
      </c>
      <c r="E19" s="64" t="str">
        <f t="shared" si="0"/>
        <v/>
      </c>
      <c r="F19" s="64" t="str">
        <f t="shared" si="1"/>
        <v/>
      </c>
      <c r="G19" s="55"/>
    </row>
    <row r="20" spans="1:8" s="7" customFormat="1" ht="20.100000000000001" customHeight="1">
      <c r="A20" s="10">
        <f t="shared" si="2"/>
        <v>5</v>
      </c>
      <c r="B20" s="23" t="s">
        <v>29</v>
      </c>
      <c r="C20" s="24"/>
      <c r="D20" s="24">
        <v>79080.417140000005</v>
      </c>
      <c r="E20" s="64" t="str">
        <f t="shared" si="0"/>
        <v/>
      </c>
      <c r="F20" s="64" t="str">
        <f t="shared" si="1"/>
        <v/>
      </c>
      <c r="G20" s="55"/>
      <c r="H20" s="52"/>
    </row>
    <row r="21" spans="1:8" s="7" customFormat="1" ht="20.100000000000001" customHeight="1">
      <c r="A21" s="10">
        <f t="shared" si="2"/>
        <v>6</v>
      </c>
      <c r="B21" s="23" t="s">
        <v>30</v>
      </c>
      <c r="C21" s="24"/>
      <c r="D21" s="24">
        <v>74718.475391</v>
      </c>
      <c r="E21" s="64" t="str">
        <f t="shared" si="0"/>
        <v/>
      </c>
      <c r="F21" s="64" t="str">
        <f t="shared" si="1"/>
        <v/>
      </c>
      <c r="G21" s="55"/>
      <c r="H21" s="52"/>
    </row>
    <row r="22" spans="1:8" s="7" customFormat="1" ht="20.100000000000001" customHeight="1">
      <c r="A22" s="10">
        <f t="shared" si="2"/>
        <v>7</v>
      </c>
      <c r="B22" s="23" t="s">
        <v>31</v>
      </c>
      <c r="C22" s="24"/>
      <c r="D22" s="24">
        <v>191682.10774100001</v>
      </c>
      <c r="E22" s="64" t="str">
        <f t="shared" si="0"/>
        <v/>
      </c>
      <c r="F22" s="64" t="str">
        <f t="shared" si="1"/>
        <v/>
      </c>
      <c r="G22" s="55"/>
    </row>
    <row r="23" spans="1:8" s="7" customFormat="1" ht="20.100000000000001" customHeight="1">
      <c r="A23" s="10">
        <f t="shared" si="2"/>
        <v>8</v>
      </c>
      <c r="B23" s="23" t="s">
        <v>32</v>
      </c>
      <c r="C23" s="24"/>
      <c r="D23" s="24">
        <v>1041419.287661</v>
      </c>
      <c r="E23" s="64" t="str">
        <f t="shared" si="0"/>
        <v/>
      </c>
      <c r="F23" s="64" t="str">
        <f t="shared" si="1"/>
        <v/>
      </c>
      <c r="G23" s="55"/>
    </row>
    <row r="24" spans="1:8" s="7" customFormat="1" ht="20.100000000000001" customHeight="1">
      <c r="A24" s="10">
        <f t="shared" si="2"/>
        <v>9</v>
      </c>
      <c r="B24" s="23" t="s">
        <v>33</v>
      </c>
      <c r="C24" s="24"/>
      <c r="D24" s="24">
        <v>2302441.3723579999</v>
      </c>
      <c r="E24" s="64" t="str">
        <f t="shared" si="0"/>
        <v/>
      </c>
      <c r="F24" s="64" t="str">
        <f t="shared" si="1"/>
        <v/>
      </c>
      <c r="G24" s="55"/>
    </row>
    <row r="25" spans="1:8" s="7" customFormat="1" ht="20.100000000000001" customHeight="1">
      <c r="A25" s="10">
        <f t="shared" si="2"/>
        <v>10</v>
      </c>
      <c r="B25" s="23" t="s">
        <v>21</v>
      </c>
      <c r="C25" s="24"/>
      <c r="D25" s="24">
        <v>763882.99855400005</v>
      </c>
      <c r="E25" s="64" t="str">
        <f t="shared" si="0"/>
        <v/>
      </c>
      <c r="F25" s="64" t="str">
        <f t="shared" si="1"/>
        <v/>
      </c>
      <c r="G25" s="55"/>
    </row>
    <row r="26" spans="1:8" s="7" customFormat="1" ht="20.100000000000001" customHeight="1">
      <c r="A26" s="12" t="s">
        <v>6</v>
      </c>
      <c r="B26" s="27" t="s">
        <v>11</v>
      </c>
      <c r="C26" s="24"/>
      <c r="D26" s="24">
        <v>1159</v>
      </c>
      <c r="E26" s="64" t="str">
        <f t="shared" si="0"/>
        <v/>
      </c>
      <c r="F26" s="64">
        <f t="shared" si="1"/>
        <v>41.89111342717122</v>
      </c>
      <c r="G26" s="55">
        <v>2766.6965740000001</v>
      </c>
    </row>
    <row r="27" spans="1:8" s="7" customFormat="1" ht="20.100000000000001" customHeight="1">
      <c r="A27" s="9" t="s">
        <v>7</v>
      </c>
      <c r="B27" s="15" t="s">
        <v>12</v>
      </c>
      <c r="C27" s="24">
        <v>1440</v>
      </c>
      <c r="D27" s="24">
        <v>1440</v>
      </c>
      <c r="E27" s="64">
        <f t="shared" si="0"/>
        <v>100</v>
      </c>
      <c r="F27" s="64">
        <f t="shared" si="1"/>
        <v>48.979591836734691</v>
      </c>
      <c r="G27" s="55">
        <v>2940</v>
      </c>
    </row>
    <row r="28" spans="1:8" s="7" customFormat="1" ht="20.100000000000001" customHeight="1">
      <c r="A28" s="9" t="s">
        <v>8</v>
      </c>
      <c r="B28" s="15" t="s">
        <v>13</v>
      </c>
      <c r="C28" s="24">
        <v>383833</v>
      </c>
      <c r="D28" s="24">
        <v>383833</v>
      </c>
      <c r="E28" s="64">
        <f t="shared" si="0"/>
        <v>100</v>
      </c>
      <c r="F28" s="64" t="str">
        <f t="shared" si="1"/>
        <v/>
      </c>
      <c r="G28" s="55">
        <v>0</v>
      </c>
    </row>
    <row r="29" spans="1:8" s="7" customFormat="1" ht="33.75" customHeight="1">
      <c r="A29" s="22" t="s">
        <v>4</v>
      </c>
      <c r="B29" s="28" t="s">
        <v>34</v>
      </c>
      <c r="C29" s="34">
        <v>4104252</v>
      </c>
      <c r="D29" s="34">
        <f>D30+D31+D32</f>
        <v>3793652</v>
      </c>
      <c r="E29" s="63">
        <f t="shared" si="0"/>
        <v>92.432238566247875</v>
      </c>
      <c r="F29" s="63">
        <f t="shared" si="1"/>
        <v>302.52044852293659</v>
      </c>
      <c r="G29" s="55">
        <v>1254015.0652699999</v>
      </c>
    </row>
    <row r="30" spans="1:8" s="29" customFormat="1" ht="20.100000000000001" customHeight="1">
      <c r="A30" s="11">
        <v>1</v>
      </c>
      <c r="B30" s="23" t="s">
        <v>35</v>
      </c>
      <c r="C30" s="36">
        <v>1539678</v>
      </c>
      <c r="D30" s="36">
        <v>1479110.8378340001</v>
      </c>
      <c r="E30" s="66">
        <f t="shared" si="0"/>
        <v>96.066244879383873</v>
      </c>
      <c r="F30" s="66">
        <f t="shared" si="1"/>
        <v>526.06996710784233</v>
      </c>
      <c r="G30" s="58">
        <v>281162.37959099998</v>
      </c>
    </row>
    <row r="31" spans="1:8" s="30" customFormat="1" ht="20.100000000000001" customHeight="1">
      <c r="A31" s="11">
        <v>2</v>
      </c>
      <c r="B31" s="23" t="s">
        <v>36</v>
      </c>
      <c r="C31" s="24">
        <v>2453200</v>
      </c>
      <c r="D31" s="24">
        <v>2228664.1621659999</v>
      </c>
      <c r="E31" s="64">
        <f t="shared" si="0"/>
        <v>90.84722656799282</v>
      </c>
      <c r="F31" s="64">
        <f t="shared" si="1"/>
        <v>261.25220615876225</v>
      </c>
      <c r="G31" s="59">
        <v>853069.987402</v>
      </c>
    </row>
    <row r="32" spans="1:8" s="29" customFormat="1" ht="18.75">
      <c r="A32" s="21">
        <v>3</v>
      </c>
      <c r="B32" s="16" t="s">
        <v>37</v>
      </c>
      <c r="C32" s="38">
        <v>111374</v>
      </c>
      <c r="D32" s="38">
        <v>85877</v>
      </c>
      <c r="E32" s="67">
        <f t="shared" si="0"/>
        <v>77.106865157038456</v>
      </c>
      <c r="F32" s="67">
        <f>IFERROR(D32/G32*100,"")</f>
        <v>71.69399356942823</v>
      </c>
      <c r="G32" s="58">
        <v>119782.698277</v>
      </c>
    </row>
    <row r="33" spans="1:7" ht="18.75" hidden="1">
      <c r="A33" s="13"/>
      <c r="B33" s="13"/>
      <c r="C33" s="7"/>
      <c r="D33" s="7"/>
      <c r="E33" s="41" t="str">
        <f t="shared" si="0"/>
        <v/>
      </c>
      <c r="F33" s="31"/>
    </row>
    <row r="34" spans="1:7" hidden="1">
      <c r="D34" s="42">
        <v>3945652.2705819998</v>
      </c>
      <c r="E34" s="41" t="str">
        <f t="shared" si="0"/>
        <v/>
      </c>
    </row>
    <row r="35" spans="1:7" hidden="1">
      <c r="D35" s="44">
        <v>3665205.8938369998</v>
      </c>
      <c r="E35" s="41" t="str">
        <f t="shared" si="0"/>
        <v/>
      </c>
      <c r="F35" s="47">
        <f>D31+D38</f>
        <v>3476375.3483659998</v>
      </c>
    </row>
    <row r="36" spans="1:7" hidden="1">
      <c r="E36" s="41" t="str">
        <f t="shared" si="0"/>
        <v/>
      </c>
      <c r="F36" s="47">
        <f>D29-F35</f>
        <v>317276.65163400024</v>
      </c>
    </row>
    <row r="37" spans="1:7" hidden="1">
      <c r="A37" s="3" t="s">
        <v>3</v>
      </c>
      <c r="B37" s="3" t="s">
        <v>46</v>
      </c>
      <c r="C37" s="3"/>
      <c r="D37" s="45">
        <f>SUM(D38:D39)</f>
        <v>1479110.8378340001</v>
      </c>
      <c r="E37" s="41" t="str">
        <f t="shared" si="0"/>
        <v/>
      </c>
    </row>
    <row r="38" spans="1:7" hidden="1">
      <c r="B38" s="5" t="s">
        <v>43</v>
      </c>
      <c r="D38" s="42">
        <v>1247711.1862000001</v>
      </c>
      <c r="E38" s="41" t="str">
        <f t="shared" si="0"/>
        <v/>
      </c>
    </row>
    <row r="39" spans="1:7" hidden="1">
      <c r="B39" s="5" t="s">
        <v>44</v>
      </c>
      <c r="D39" s="42">
        <v>231399.65163400001</v>
      </c>
      <c r="E39" s="41" t="str">
        <f t="shared" si="0"/>
        <v/>
      </c>
      <c r="F39" s="47">
        <f>D10-F35</f>
        <v>1920455.4331770008</v>
      </c>
    </row>
    <row r="40" spans="1:7" hidden="1">
      <c r="A40" s="3" t="s">
        <v>4</v>
      </c>
      <c r="B40" s="3" t="s">
        <v>45</v>
      </c>
      <c r="C40" s="3"/>
      <c r="D40" s="44">
        <v>65913.173999999999</v>
      </c>
      <c r="E40" s="41" t="str">
        <f t="shared" si="0"/>
        <v/>
      </c>
      <c r="F40" s="47">
        <f>D14-F36</f>
        <v>12771326.566823</v>
      </c>
    </row>
    <row r="41" spans="1:7" s="3" customFormat="1" hidden="1">
      <c r="A41" s="3" t="s">
        <v>47</v>
      </c>
      <c r="B41" s="3" t="s">
        <v>48</v>
      </c>
      <c r="D41" s="45">
        <f>D35-D37-D40</f>
        <v>2120181.8820029995</v>
      </c>
      <c r="E41" s="41" t="str">
        <f t="shared" si="0"/>
        <v/>
      </c>
      <c r="F41" s="46"/>
      <c r="G41" s="44"/>
    </row>
    <row r="42" spans="1:7" hidden="1">
      <c r="E42" s="41" t="str">
        <f t="shared" si="0"/>
        <v/>
      </c>
    </row>
    <row r="43" spans="1:7" hidden="1">
      <c r="D43" s="43">
        <f>D41+D40-D32</f>
        <v>2100218.0560029997</v>
      </c>
      <c r="E43" s="41" t="str">
        <f t="shared" si="0"/>
        <v/>
      </c>
    </row>
    <row r="44" spans="1:7" hidden="1">
      <c r="B44" s="5" t="s">
        <v>49</v>
      </c>
      <c r="D44" s="43"/>
      <c r="E44" s="41" t="str">
        <f t="shared" si="0"/>
        <v/>
      </c>
    </row>
    <row r="45" spans="1:7" hidden="1">
      <c r="B45" s="5" t="s">
        <v>50</v>
      </c>
      <c r="D45" s="43"/>
      <c r="E45" s="41" t="str">
        <f t="shared" si="0"/>
        <v/>
      </c>
    </row>
    <row r="46" spans="1:7" hidden="1">
      <c r="B46" s="5" t="s">
        <v>51</v>
      </c>
      <c r="D46" s="42">
        <v>3793652</v>
      </c>
      <c r="E46" s="41" t="str">
        <f t="shared" si="0"/>
        <v/>
      </c>
      <c r="F46" s="47"/>
    </row>
    <row r="47" spans="1:7" hidden="1">
      <c r="B47" s="5" t="s">
        <v>52</v>
      </c>
      <c r="D47" s="5">
        <v>2228664.1621659999</v>
      </c>
      <c r="E47" s="41" t="str">
        <f t="shared" si="0"/>
        <v/>
      </c>
    </row>
    <row r="48" spans="1:7" hidden="1">
      <c r="E48" s="41" t="str">
        <f t="shared" si="0"/>
        <v/>
      </c>
    </row>
    <row r="49" spans="4:6" hidden="1">
      <c r="E49" s="41" t="str">
        <f t="shared" si="0"/>
        <v/>
      </c>
    </row>
    <row r="50" spans="4:6" hidden="1">
      <c r="E50" s="41" t="str">
        <f t="shared" si="0"/>
        <v/>
      </c>
    </row>
    <row r="54" spans="4:6" hidden="1">
      <c r="D54" s="5">
        <v>22665518</v>
      </c>
      <c r="E54" s="53">
        <f>D8-D54</f>
        <v>0</v>
      </c>
      <c r="F54" s="47">
        <f>D14-E54</f>
        <v>13088603.218457</v>
      </c>
    </row>
  </sheetData>
  <mergeCells count="9">
    <mergeCell ref="E1:F1"/>
    <mergeCell ref="A3:F3"/>
    <mergeCell ref="A4:F4"/>
    <mergeCell ref="D5:F5"/>
    <mergeCell ref="A6:A7"/>
    <mergeCell ref="B6:B7"/>
    <mergeCell ref="C6:C7"/>
    <mergeCell ref="D6:D7"/>
    <mergeCell ref="E6:F6"/>
  </mergeCells>
  <pageMargins left="0.25" right="0.25" top="0.5" bottom="0.2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73C08-F1C5-4CF0-A3E3-9CDC3EAC21D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656FA9-7FD3-4ABE-A3B6-0A5FB4C638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61CK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TK Admin</cp:lastModifiedBy>
  <cp:lastPrinted>2023-07-11T04:18:00Z</cp:lastPrinted>
  <dcterms:created xsi:type="dcterms:W3CDTF">2018-08-22T07:49:45Z</dcterms:created>
  <dcterms:modified xsi:type="dcterms:W3CDTF">2024-01-18T02:25:27Z</dcterms:modified>
</cp:coreProperties>
</file>