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tanm\Downloads\"/>
    </mc:Choice>
  </mc:AlternateContent>
  <xr:revisionPtr revIDLastSave="0" documentId="8_{82782588-B5AA-4160-A635-3F75C754AB6B}" xr6:coauthVersionLast="47" xr6:coauthVersionMax="47" xr10:uidLastSave="{00000000-0000-0000-0000-000000000000}"/>
  <bookViews>
    <workbookView xWindow="-120" yWindow="-120" windowWidth="29040" windowHeight="15840" xr2:uid="{09A73305-E43F-4507-965E-0F9EF1812E1B}"/>
  </bookViews>
  <sheets>
    <sheet name="44CK" sheetId="1" r:id="rId1"/>
  </sheets>
  <definedNames>
    <definedName name="_xlnm.Print_Titles" localSheetId="0">'44CK'!$7:$10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1" l="1"/>
  <c r="R32" i="1" s="1"/>
  <c r="O32" i="1"/>
  <c r="E32" i="1" s="1"/>
  <c r="M32" i="1"/>
  <c r="J32" i="1"/>
  <c r="H32" i="1" s="1"/>
  <c r="D32" i="1"/>
  <c r="C32" i="1" s="1"/>
  <c r="U31" i="1"/>
  <c r="T31" i="1"/>
  <c r="R31" i="1" s="1"/>
  <c r="S31" i="1"/>
  <c r="D31" i="1" s="1"/>
  <c r="O31" i="1"/>
  <c r="M31" i="1"/>
  <c r="J31" i="1"/>
  <c r="H31" i="1" s="1"/>
  <c r="T30" i="1"/>
  <c r="R30" i="1" s="1"/>
  <c r="O30" i="1"/>
  <c r="M30" i="1"/>
  <c r="J30" i="1"/>
  <c r="H30" i="1" s="1"/>
  <c r="E30" i="1"/>
  <c r="D30" i="1"/>
  <c r="C30" i="1" s="1"/>
  <c r="T29" i="1"/>
  <c r="R29" i="1"/>
  <c r="O29" i="1"/>
  <c r="M29" i="1" s="1"/>
  <c r="J29" i="1"/>
  <c r="H29" i="1"/>
  <c r="E29" i="1"/>
  <c r="C29" i="1" s="1"/>
  <c r="D29" i="1"/>
  <c r="U28" i="1"/>
  <c r="T28" i="1"/>
  <c r="R28" i="1" s="1"/>
  <c r="S28" i="1"/>
  <c r="O28" i="1"/>
  <c r="E28" i="1" s="1"/>
  <c r="M28" i="1"/>
  <c r="J28" i="1"/>
  <c r="H28" i="1" s="1"/>
  <c r="D28" i="1"/>
  <c r="T27" i="1"/>
  <c r="S27" i="1"/>
  <c r="D27" i="1" s="1"/>
  <c r="R27" i="1"/>
  <c r="O27" i="1"/>
  <c r="M27" i="1" s="1"/>
  <c r="J27" i="1"/>
  <c r="E27" i="1" s="1"/>
  <c r="H27" i="1"/>
  <c r="U26" i="1"/>
  <c r="T26" i="1" s="1"/>
  <c r="R26" i="1" s="1"/>
  <c r="S26" i="1"/>
  <c r="O26" i="1"/>
  <c r="M26" i="1" s="1"/>
  <c r="J26" i="1"/>
  <c r="H26" i="1"/>
  <c r="D26" i="1"/>
  <c r="T25" i="1"/>
  <c r="R25" i="1" s="1"/>
  <c r="S25" i="1"/>
  <c r="D25" i="1" s="1"/>
  <c r="O25" i="1"/>
  <c r="M25" i="1"/>
  <c r="J25" i="1"/>
  <c r="H25" i="1" s="1"/>
  <c r="T24" i="1"/>
  <c r="R24" i="1" s="1"/>
  <c r="O24" i="1"/>
  <c r="M24" i="1"/>
  <c r="J24" i="1"/>
  <c r="H24" i="1" s="1"/>
  <c r="E24" i="1"/>
  <c r="D24" i="1"/>
  <c r="C24" i="1" s="1"/>
  <c r="T23" i="1"/>
  <c r="S23" i="1"/>
  <c r="D23" i="1" s="1"/>
  <c r="C23" i="1" s="1"/>
  <c r="R23" i="1"/>
  <c r="O23" i="1"/>
  <c r="M23" i="1" s="1"/>
  <c r="J23" i="1"/>
  <c r="E23" i="1" s="1"/>
  <c r="H23" i="1"/>
  <c r="T22" i="1"/>
  <c r="E22" i="1" s="1"/>
  <c r="S22" i="1"/>
  <c r="O22" i="1"/>
  <c r="M22" i="1"/>
  <c r="J22" i="1"/>
  <c r="H22" i="1" s="1"/>
  <c r="D22" i="1"/>
  <c r="T21" i="1"/>
  <c r="S21" i="1"/>
  <c r="D21" i="1" s="1"/>
  <c r="C21" i="1" s="1"/>
  <c r="R21" i="1"/>
  <c r="O21" i="1"/>
  <c r="M21" i="1" s="1"/>
  <c r="J21" i="1"/>
  <c r="E21" i="1" s="1"/>
  <c r="H21" i="1"/>
  <c r="T20" i="1"/>
  <c r="R20" i="1" s="1"/>
  <c r="O20" i="1"/>
  <c r="M20" i="1"/>
  <c r="J20" i="1"/>
  <c r="H20" i="1" s="1"/>
  <c r="D20" i="1"/>
  <c r="T19" i="1"/>
  <c r="S19" i="1"/>
  <c r="R19" i="1"/>
  <c r="O19" i="1"/>
  <c r="M19" i="1" s="1"/>
  <c r="J19" i="1"/>
  <c r="H19" i="1"/>
  <c r="D19" i="1"/>
  <c r="T18" i="1"/>
  <c r="R18" i="1" s="1"/>
  <c r="S18" i="1"/>
  <c r="D18" i="1" s="1"/>
  <c r="O18" i="1"/>
  <c r="M18" i="1"/>
  <c r="J18" i="1"/>
  <c r="H18" i="1" s="1"/>
  <c r="U17" i="1"/>
  <c r="T17" i="1" s="1"/>
  <c r="S17" i="1"/>
  <c r="D17" i="1" s="1"/>
  <c r="O17" i="1"/>
  <c r="M17" i="1" s="1"/>
  <c r="M16" i="1" s="1"/>
  <c r="J17" i="1"/>
  <c r="E17" i="1" s="1"/>
  <c r="H17" i="1"/>
  <c r="V16" i="1"/>
  <c r="V11" i="1" s="1"/>
  <c r="Q16" i="1"/>
  <c r="P16" i="1"/>
  <c r="N16" i="1"/>
  <c r="N11" i="1" s="1"/>
  <c r="L16" i="1"/>
  <c r="K16" i="1"/>
  <c r="K11" i="1" s="1"/>
  <c r="J16" i="1"/>
  <c r="I16" i="1"/>
  <c r="G16" i="1"/>
  <c r="G11" i="1" s="1"/>
  <c r="F16" i="1"/>
  <c r="F11" i="1" s="1"/>
  <c r="T15" i="1"/>
  <c r="R15" i="1" s="1"/>
  <c r="O15" i="1"/>
  <c r="M15" i="1"/>
  <c r="J15" i="1"/>
  <c r="H15" i="1" s="1"/>
  <c r="D15" i="1"/>
  <c r="T14" i="1"/>
  <c r="R14" i="1" s="1"/>
  <c r="O14" i="1"/>
  <c r="M14" i="1"/>
  <c r="J14" i="1"/>
  <c r="H14" i="1" s="1"/>
  <c r="E14" i="1"/>
  <c r="D14" i="1"/>
  <c r="C14" i="1" s="1"/>
  <c r="T13" i="1"/>
  <c r="R13" i="1"/>
  <c r="O13" i="1"/>
  <c r="M13" i="1" s="1"/>
  <c r="M12" i="1" s="1"/>
  <c r="J13" i="1"/>
  <c r="H13" i="1"/>
  <c r="H12" i="1" s="1"/>
  <c r="E13" i="1"/>
  <c r="D13" i="1"/>
  <c r="C13" i="1" s="1"/>
  <c r="V12" i="1"/>
  <c r="U12" i="1"/>
  <c r="S12" i="1"/>
  <c r="Q12" i="1"/>
  <c r="P12" i="1"/>
  <c r="N12" i="1"/>
  <c r="L12" i="1"/>
  <c r="K12" i="1"/>
  <c r="I12" i="1"/>
  <c r="G12" i="1"/>
  <c r="F12" i="1"/>
  <c r="Q11" i="1"/>
  <c r="P11" i="1"/>
  <c r="L11" i="1"/>
  <c r="I11" i="1"/>
  <c r="C28" i="1" l="1"/>
  <c r="M11" i="1"/>
  <c r="R12" i="1"/>
  <c r="H16" i="1"/>
  <c r="H11" i="1" s="1"/>
  <c r="T16" i="1"/>
  <c r="R17" i="1"/>
  <c r="C22" i="1"/>
  <c r="C19" i="1"/>
  <c r="D16" i="1"/>
  <c r="C17" i="1"/>
  <c r="C27" i="1"/>
  <c r="E19" i="1"/>
  <c r="S16" i="1"/>
  <c r="S11" i="1" s="1"/>
  <c r="O12" i="1"/>
  <c r="O11" i="1" s="1"/>
  <c r="E15" i="1"/>
  <c r="E18" i="1"/>
  <c r="C18" i="1" s="1"/>
  <c r="E20" i="1"/>
  <c r="C20" i="1" s="1"/>
  <c r="R22" i="1"/>
  <c r="E25" i="1"/>
  <c r="C25" i="1" s="1"/>
  <c r="E31" i="1"/>
  <c r="C31" i="1" s="1"/>
  <c r="E26" i="1"/>
  <c r="C26" i="1" s="1"/>
  <c r="J12" i="1"/>
  <c r="J11" i="1" s="1"/>
  <c r="O16" i="1"/>
  <c r="D12" i="1"/>
  <c r="D11" i="1" s="1"/>
  <c r="T12" i="1"/>
  <c r="T11" i="1" s="1"/>
  <c r="U16" i="1"/>
  <c r="U11" i="1" s="1"/>
  <c r="C16" i="1" l="1"/>
  <c r="C15" i="1"/>
  <c r="C12" i="1" s="1"/>
  <c r="C11" i="1" s="1"/>
  <c r="E12" i="1"/>
  <c r="E11" i="1" s="1"/>
  <c r="R11" i="1"/>
  <c r="E16" i="1"/>
  <c r="R16" i="1"/>
</calcChain>
</file>

<file path=xl/sharedStrings.xml><?xml version="1.0" encoding="utf-8"?>
<sst xmlns="http://schemas.openxmlformats.org/spreadsheetml/2006/main" count="65" uniqueCount="43">
  <si>
    <t>Biểu số 44/CK-NSNN</t>
  </si>
  <si>
    <t>DỰ TOÁN CHI CHƯƠNG TRÌNH MỤC TIÊU QUỐC GIA NGÂN SÁCH CẤP TỈNH VÀ NGÂN SÁCH HUYỆN NĂM 2025</t>
  </si>
  <si>
    <t>(Dự toán trình Hội đồng nhân dân)</t>
  </si>
  <si>
    <t>(Kèm theo Thông báo số  4390/TB-STC ngày  05  tháng  12  năm 2024 của Sở Tài chính)</t>
  </si>
  <si>
    <t>Đơn vị: Triệu đồng</t>
  </si>
  <si>
    <t>STT</t>
  </si>
  <si>
    <t>Tên đơn vị</t>
  </si>
  <si>
    <t>Tổng số</t>
  </si>
  <si>
    <t>Trong đó:</t>
  </si>
  <si>
    <t>Chương trình mục tiêu quốc gia xây dựng nông thôn mới</t>
  </si>
  <si>
    <t>Chương trình mục tiêu quốc gia giảm nghèo bền vững</t>
  </si>
  <si>
    <t>Chương trình mục tiêu quốc gia phát triển KTXH vùng đồng bào DTTS và miền núi</t>
  </si>
  <si>
    <t>Chi đầu tư phát triển</t>
  </si>
  <si>
    <t>Kinh phí sự nghiệp Chương trình MTQG xây dựng nông thôn mới (Phân bổ sau)</t>
  </si>
  <si>
    <t>Ngân sách trung ương</t>
  </si>
  <si>
    <t>Ngân sách tỉnh</t>
  </si>
  <si>
    <t>Vốn trong nước</t>
  </si>
  <si>
    <t>Vốn ngoài nước</t>
  </si>
  <si>
    <t>TỔNG SỐ</t>
  </si>
  <si>
    <t>I</t>
  </si>
  <si>
    <t>CẤP TỈNH</t>
  </si>
  <si>
    <t>Sở Lao động - Thương binh và Xã hội</t>
  </si>
  <si>
    <t>Sở Văn hóa - Thể thao và Du lịch</t>
  </si>
  <si>
    <t>Sở Giáo dục và Đào tạo</t>
  </si>
  <si>
    <t>II</t>
  </si>
  <si>
    <t>HUYỆN, THỊ XÃ, THÀNH PHỐ</t>
  </si>
  <si>
    <t>Huyện Ea Súp</t>
  </si>
  <si>
    <t>Huyện M'Đrắk</t>
  </si>
  <si>
    <t>Huyện Krông Năng</t>
  </si>
  <si>
    <t>Huyện Ea Kar</t>
  </si>
  <si>
    <t>Huyện Cư M'gar</t>
  </si>
  <si>
    <t>Huyện Ea H'leo</t>
  </si>
  <si>
    <t>Huyện Krông Ana</t>
  </si>
  <si>
    <t>Huyện Cư Kuin</t>
  </si>
  <si>
    <t>Huyện Krông Búk</t>
  </si>
  <si>
    <t>Huyện Krông Bông</t>
  </si>
  <si>
    <t>Huyện Krông Pắc</t>
  </si>
  <si>
    <t>Huyện Buôn Đôn</t>
  </si>
  <si>
    <t>Thành phố Buôn Ma Thuột</t>
  </si>
  <si>
    <t>Thị xã Buôn Hồ</t>
  </si>
  <si>
    <t>Huyện Lắk</t>
  </si>
  <si>
    <t>III</t>
  </si>
  <si>
    <t>PHÂN BỔ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</si>
</sst>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2" applyFont="1"/>
    <xf numFmtId="0" fontId="2" fillId="0" borderId="0" xfId="2" applyFont="1" applyAlignment="1">
      <alignment horizontal="centerContinuous"/>
    </xf>
    <xf numFmtId="0" fontId="5" fillId="0" borderId="0" xfId="2" applyFont="1" applyAlignment="1">
      <alignment horizontal="centerContinuous" wrapText="1"/>
    </xf>
    <xf numFmtId="0" fontId="6" fillId="0" borderId="0" xfId="2" applyFont="1" applyAlignment="1">
      <alignment horizontal="centerContinuous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left" wrapText="1"/>
    </xf>
    <xf numFmtId="0" fontId="9" fillId="0" borderId="0" xfId="2" applyFont="1"/>
    <xf numFmtId="0" fontId="7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2" fillId="0" borderId="3" xfId="2" applyFont="1" applyBorder="1" applyAlignment="1">
      <alignment horizontal="center" vertical="center"/>
    </xf>
    <xf numFmtId="164" fontId="2" fillId="0" borderId="3" xfId="1" applyNumberFormat="1" applyFont="1" applyFill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 wrapText="1"/>
    </xf>
    <xf numFmtId="164" fontId="4" fillId="0" borderId="4" xfId="1" applyNumberFormat="1" applyFont="1" applyFill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vertical="center" wrapText="1"/>
    </xf>
    <xf numFmtId="164" fontId="2" fillId="0" borderId="4" xfId="1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vertical="center" wrapText="1"/>
    </xf>
    <xf numFmtId="164" fontId="2" fillId="0" borderId="5" xfId="1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2" applyFont="1" applyAlignment="1">
      <alignment wrapText="1"/>
    </xf>
    <xf numFmtId="0" fontId="4" fillId="0" borderId="0" xfId="2" applyFont="1" applyAlignment="1">
      <alignment wrapText="1"/>
    </xf>
  </cellXfs>
  <cellStyles count="3">
    <cellStyle name="Comma" xfId="1" builtinId="3"/>
    <cellStyle name="Normal" xfId="0" builtinId="0"/>
    <cellStyle name="Normal 2" xfId="2" xr:uid="{2B58265A-BE2C-4B89-AF4D-CD541F163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6F6B-0E4F-48A3-8CD1-3A7DAF321F83}">
  <sheetPr>
    <tabColor rgb="FF92D050"/>
    <pageSetUpPr fitToPage="1"/>
  </sheetPr>
  <dimension ref="A1:W47"/>
  <sheetViews>
    <sheetView tabSelected="1" topLeftCell="C1" zoomScaleNormal="100" workbookViewId="0">
      <selection activeCell="G13" sqref="G13"/>
    </sheetView>
  </sheetViews>
  <sheetFormatPr defaultColWidth="12.85546875" defaultRowHeight="15.75"/>
  <cols>
    <col min="1" max="1" width="7" style="2" customWidth="1"/>
    <col min="2" max="2" width="33.7109375" style="37" customWidth="1"/>
    <col min="3" max="3" width="12.7109375" style="2" customWidth="1"/>
    <col min="4" max="5" width="11" style="2" customWidth="1"/>
    <col min="6" max="6" width="12.28515625" style="2" customWidth="1"/>
    <col min="7" max="7" width="14.85546875" style="2" customWidth="1"/>
    <col min="8" max="9" width="10.42578125" style="2" customWidth="1"/>
    <col min="10" max="10" width="9.7109375" style="2" customWidth="1"/>
    <col min="11" max="11" width="9.85546875" style="2" bestFit="1" customWidth="1"/>
    <col min="12" max="12" width="6.140625" style="2" bestFit="1" customWidth="1"/>
    <col min="13" max="13" width="8.7109375" style="2" bestFit="1" customWidth="1"/>
    <col min="14" max="14" width="11.140625" style="2" customWidth="1"/>
    <col min="15" max="15" width="8" style="2" bestFit="1" customWidth="1"/>
    <col min="16" max="16" width="7.5703125" style="2" bestFit="1" customWidth="1"/>
    <col min="17" max="17" width="6.140625" style="2" bestFit="1" customWidth="1"/>
    <col min="18" max="18" width="9.85546875" style="2" bestFit="1" customWidth="1"/>
    <col min="19" max="19" width="10.5703125" style="2" customWidth="1"/>
    <col min="20" max="21" width="8.7109375" style="2" bestFit="1" customWidth="1"/>
    <col min="22" max="22" width="6.140625" style="2" bestFit="1" customWidth="1"/>
    <col min="23" max="256" width="12.85546875" style="2"/>
    <col min="257" max="257" width="7" style="2" customWidth="1"/>
    <col min="258" max="258" width="33.7109375" style="2" customWidth="1"/>
    <col min="259" max="259" width="12.7109375" style="2" customWidth="1"/>
    <col min="260" max="261" width="11" style="2" customWidth="1"/>
    <col min="262" max="262" width="12.28515625" style="2" customWidth="1"/>
    <col min="263" max="263" width="14.85546875" style="2" customWidth="1"/>
    <col min="264" max="265" width="10.42578125" style="2" customWidth="1"/>
    <col min="266" max="266" width="9.7109375" style="2" customWidth="1"/>
    <col min="267" max="267" width="9.85546875" style="2" bestFit="1" customWidth="1"/>
    <col min="268" max="268" width="6.140625" style="2" bestFit="1" customWidth="1"/>
    <col min="269" max="269" width="8.7109375" style="2" bestFit="1" customWidth="1"/>
    <col min="270" max="270" width="11.140625" style="2" customWidth="1"/>
    <col min="271" max="271" width="8" style="2" bestFit="1" customWidth="1"/>
    <col min="272" max="272" width="7.5703125" style="2" bestFit="1" customWidth="1"/>
    <col min="273" max="273" width="6.140625" style="2" bestFit="1" customWidth="1"/>
    <col min="274" max="274" width="9.85546875" style="2" bestFit="1" customWidth="1"/>
    <col min="275" max="275" width="10.5703125" style="2" customWidth="1"/>
    <col min="276" max="277" width="8.7109375" style="2" bestFit="1" customWidth="1"/>
    <col min="278" max="278" width="6.140625" style="2" bestFit="1" customWidth="1"/>
    <col min="279" max="512" width="12.85546875" style="2"/>
    <col min="513" max="513" width="7" style="2" customWidth="1"/>
    <col min="514" max="514" width="33.7109375" style="2" customWidth="1"/>
    <col min="515" max="515" width="12.7109375" style="2" customWidth="1"/>
    <col min="516" max="517" width="11" style="2" customWidth="1"/>
    <col min="518" max="518" width="12.28515625" style="2" customWidth="1"/>
    <col min="519" max="519" width="14.85546875" style="2" customWidth="1"/>
    <col min="520" max="521" width="10.42578125" style="2" customWidth="1"/>
    <col min="522" max="522" width="9.7109375" style="2" customWidth="1"/>
    <col min="523" max="523" width="9.85546875" style="2" bestFit="1" customWidth="1"/>
    <col min="524" max="524" width="6.140625" style="2" bestFit="1" customWidth="1"/>
    <col min="525" max="525" width="8.7109375" style="2" bestFit="1" customWidth="1"/>
    <col min="526" max="526" width="11.140625" style="2" customWidth="1"/>
    <col min="527" max="527" width="8" style="2" bestFit="1" customWidth="1"/>
    <col min="528" max="528" width="7.5703125" style="2" bestFit="1" customWidth="1"/>
    <col min="529" max="529" width="6.140625" style="2" bestFit="1" customWidth="1"/>
    <col min="530" max="530" width="9.85546875" style="2" bestFit="1" customWidth="1"/>
    <col min="531" max="531" width="10.5703125" style="2" customWidth="1"/>
    <col min="532" max="533" width="8.7109375" style="2" bestFit="1" customWidth="1"/>
    <col min="534" max="534" width="6.140625" style="2" bestFit="1" customWidth="1"/>
    <col min="535" max="768" width="12.85546875" style="2"/>
    <col min="769" max="769" width="7" style="2" customWidth="1"/>
    <col min="770" max="770" width="33.7109375" style="2" customWidth="1"/>
    <col min="771" max="771" width="12.7109375" style="2" customWidth="1"/>
    <col min="772" max="773" width="11" style="2" customWidth="1"/>
    <col min="774" max="774" width="12.28515625" style="2" customWidth="1"/>
    <col min="775" max="775" width="14.85546875" style="2" customWidth="1"/>
    <col min="776" max="777" width="10.42578125" style="2" customWidth="1"/>
    <col min="778" max="778" width="9.7109375" style="2" customWidth="1"/>
    <col min="779" max="779" width="9.85546875" style="2" bestFit="1" customWidth="1"/>
    <col min="780" max="780" width="6.140625" style="2" bestFit="1" customWidth="1"/>
    <col min="781" max="781" width="8.7109375" style="2" bestFit="1" customWidth="1"/>
    <col min="782" max="782" width="11.140625" style="2" customWidth="1"/>
    <col min="783" max="783" width="8" style="2" bestFit="1" customWidth="1"/>
    <col min="784" max="784" width="7.5703125" style="2" bestFit="1" customWidth="1"/>
    <col min="785" max="785" width="6.140625" style="2" bestFit="1" customWidth="1"/>
    <col min="786" max="786" width="9.85546875" style="2" bestFit="1" customWidth="1"/>
    <col min="787" max="787" width="10.5703125" style="2" customWidth="1"/>
    <col min="788" max="789" width="8.7109375" style="2" bestFit="1" customWidth="1"/>
    <col min="790" max="790" width="6.140625" style="2" bestFit="1" customWidth="1"/>
    <col min="791" max="1024" width="12.85546875" style="2"/>
    <col min="1025" max="1025" width="7" style="2" customWidth="1"/>
    <col min="1026" max="1026" width="33.7109375" style="2" customWidth="1"/>
    <col min="1027" max="1027" width="12.7109375" style="2" customWidth="1"/>
    <col min="1028" max="1029" width="11" style="2" customWidth="1"/>
    <col min="1030" max="1030" width="12.28515625" style="2" customWidth="1"/>
    <col min="1031" max="1031" width="14.85546875" style="2" customWidth="1"/>
    <col min="1032" max="1033" width="10.42578125" style="2" customWidth="1"/>
    <col min="1034" max="1034" width="9.7109375" style="2" customWidth="1"/>
    <col min="1035" max="1035" width="9.85546875" style="2" bestFit="1" customWidth="1"/>
    <col min="1036" max="1036" width="6.140625" style="2" bestFit="1" customWidth="1"/>
    <col min="1037" max="1037" width="8.7109375" style="2" bestFit="1" customWidth="1"/>
    <col min="1038" max="1038" width="11.140625" style="2" customWidth="1"/>
    <col min="1039" max="1039" width="8" style="2" bestFit="1" customWidth="1"/>
    <col min="1040" max="1040" width="7.5703125" style="2" bestFit="1" customWidth="1"/>
    <col min="1041" max="1041" width="6.140625" style="2" bestFit="1" customWidth="1"/>
    <col min="1042" max="1042" width="9.85546875" style="2" bestFit="1" customWidth="1"/>
    <col min="1043" max="1043" width="10.5703125" style="2" customWidth="1"/>
    <col min="1044" max="1045" width="8.7109375" style="2" bestFit="1" customWidth="1"/>
    <col min="1046" max="1046" width="6.140625" style="2" bestFit="1" customWidth="1"/>
    <col min="1047" max="1280" width="12.85546875" style="2"/>
    <col min="1281" max="1281" width="7" style="2" customWidth="1"/>
    <col min="1282" max="1282" width="33.7109375" style="2" customWidth="1"/>
    <col min="1283" max="1283" width="12.7109375" style="2" customWidth="1"/>
    <col min="1284" max="1285" width="11" style="2" customWidth="1"/>
    <col min="1286" max="1286" width="12.28515625" style="2" customWidth="1"/>
    <col min="1287" max="1287" width="14.85546875" style="2" customWidth="1"/>
    <col min="1288" max="1289" width="10.42578125" style="2" customWidth="1"/>
    <col min="1290" max="1290" width="9.7109375" style="2" customWidth="1"/>
    <col min="1291" max="1291" width="9.85546875" style="2" bestFit="1" customWidth="1"/>
    <col min="1292" max="1292" width="6.140625" style="2" bestFit="1" customWidth="1"/>
    <col min="1293" max="1293" width="8.7109375" style="2" bestFit="1" customWidth="1"/>
    <col min="1294" max="1294" width="11.140625" style="2" customWidth="1"/>
    <col min="1295" max="1295" width="8" style="2" bestFit="1" customWidth="1"/>
    <col min="1296" max="1296" width="7.5703125" style="2" bestFit="1" customWidth="1"/>
    <col min="1297" max="1297" width="6.140625" style="2" bestFit="1" customWidth="1"/>
    <col min="1298" max="1298" width="9.85546875" style="2" bestFit="1" customWidth="1"/>
    <col min="1299" max="1299" width="10.5703125" style="2" customWidth="1"/>
    <col min="1300" max="1301" width="8.7109375" style="2" bestFit="1" customWidth="1"/>
    <col min="1302" max="1302" width="6.140625" style="2" bestFit="1" customWidth="1"/>
    <col min="1303" max="1536" width="12.85546875" style="2"/>
    <col min="1537" max="1537" width="7" style="2" customWidth="1"/>
    <col min="1538" max="1538" width="33.7109375" style="2" customWidth="1"/>
    <col min="1539" max="1539" width="12.7109375" style="2" customWidth="1"/>
    <col min="1540" max="1541" width="11" style="2" customWidth="1"/>
    <col min="1542" max="1542" width="12.28515625" style="2" customWidth="1"/>
    <col min="1543" max="1543" width="14.85546875" style="2" customWidth="1"/>
    <col min="1544" max="1545" width="10.42578125" style="2" customWidth="1"/>
    <col min="1546" max="1546" width="9.7109375" style="2" customWidth="1"/>
    <col min="1547" max="1547" width="9.85546875" style="2" bestFit="1" customWidth="1"/>
    <col min="1548" max="1548" width="6.140625" style="2" bestFit="1" customWidth="1"/>
    <col min="1549" max="1549" width="8.7109375" style="2" bestFit="1" customWidth="1"/>
    <col min="1550" max="1550" width="11.140625" style="2" customWidth="1"/>
    <col min="1551" max="1551" width="8" style="2" bestFit="1" customWidth="1"/>
    <col min="1552" max="1552" width="7.5703125" style="2" bestFit="1" customWidth="1"/>
    <col min="1553" max="1553" width="6.140625" style="2" bestFit="1" customWidth="1"/>
    <col min="1554" max="1554" width="9.85546875" style="2" bestFit="1" customWidth="1"/>
    <col min="1555" max="1555" width="10.5703125" style="2" customWidth="1"/>
    <col min="1556" max="1557" width="8.7109375" style="2" bestFit="1" customWidth="1"/>
    <col min="1558" max="1558" width="6.140625" style="2" bestFit="1" customWidth="1"/>
    <col min="1559" max="1792" width="12.85546875" style="2"/>
    <col min="1793" max="1793" width="7" style="2" customWidth="1"/>
    <col min="1794" max="1794" width="33.7109375" style="2" customWidth="1"/>
    <col min="1795" max="1795" width="12.7109375" style="2" customWidth="1"/>
    <col min="1796" max="1797" width="11" style="2" customWidth="1"/>
    <col min="1798" max="1798" width="12.28515625" style="2" customWidth="1"/>
    <col min="1799" max="1799" width="14.85546875" style="2" customWidth="1"/>
    <col min="1800" max="1801" width="10.42578125" style="2" customWidth="1"/>
    <col min="1802" max="1802" width="9.7109375" style="2" customWidth="1"/>
    <col min="1803" max="1803" width="9.85546875" style="2" bestFit="1" customWidth="1"/>
    <col min="1804" max="1804" width="6.140625" style="2" bestFit="1" customWidth="1"/>
    <col min="1805" max="1805" width="8.7109375" style="2" bestFit="1" customWidth="1"/>
    <col min="1806" max="1806" width="11.140625" style="2" customWidth="1"/>
    <col min="1807" max="1807" width="8" style="2" bestFit="1" customWidth="1"/>
    <col min="1808" max="1808" width="7.5703125" style="2" bestFit="1" customWidth="1"/>
    <col min="1809" max="1809" width="6.140625" style="2" bestFit="1" customWidth="1"/>
    <col min="1810" max="1810" width="9.85546875" style="2" bestFit="1" customWidth="1"/>
    <col min="1811" max="1811" width="10.5703125" style="2" customWidth="1"/>
    <col min="1812" max="1813" width="8.7109375" style="2" bestFit="1" customWidth="1"/>
    <col min="1814" max="1814" width="6.140625" style="2" bestFit="1" customWidth="1"/>
    <col min="1815" max="2048" width="12.85546875" style="2"/>
    <col min="2049" max="2049" width="7" style="2" customWidth="1"/>
    <col min="2050" max="2050" width="33.7109375" style="2" customWidth="1"/>
    <col min="2051" max="2051" width="12.7109375" style="2" customWidth="1"/>
    <col min="2052" max="2053" width="11" style="2" customWidth="1"/>
    <col min="2054" max="2054" width="12.28515625" style="2" customWidth="1"/>
    <col min="2055" max="2055" width="14.85546875" style="2" customWidth="1"/>
    <col min="2056" max="2057" width="10.42578125" style="2" customWidth="1"/>
    <col min="2058" max="2058" width="9.7109375" style="2" customWidth="1"/>
    <col min="2059" max="2059" width="9.85546875" style="2" bestFit="1" customWidth="1"/>
    <col min="2060" max="2060" width="6.140625" style="2" bestFit="1" customWidth="1"/>
    <col min="2061" max="2061" width="8.7109375" style="2" bestFit="1" customWidth="1"/>
    <col min="2062" max="2062" width="11.140625" style="2" customWidth="1"/>
    <col min="2063" max="2063" width="8" style="2" bestFit="1" customWidth="1"/>
    <col min="2064" max="2064" width="7.5703125" style="2" bestFit="1" customWidth="1"/>
    <col min="2065" max="2065" width="6.140625" style="2" bestFit="1" customWidth="1"/>
    <col min="2066" max="2066" width="9.85546875" style="2" bestFit="1" customWidth="1"/>
    <col min="2067" max="2067" width="10.5703125" style="2" customWidth="1"/>
    <col min="2068" max="2069" width="8.7109375" style="2" bestFit="1" customWidth="1"/>
    <col min="2070" max="2070" width="6.140625" style="2" bestFit="1" customWidth="1"/>
    <col min="2071" max="2304" width="12.85546875" style="2"/>
    <col min="2305" max="2305" width="7" style="2" customWidth="1"/>
    <col min="2306" max="2306" width="33.7109375" style="2" customWidth="1"/>
    <col min="2307" max="2307" width="12.7109375" style="2" customWidth="1"/>
    <col min="2308" max="2309" width="11" style="2" customWidth="1"/>
    <col min="2310" max="2310" width="12.28515625" style="2" customWidth="1"/>
    <col min="2311" max="2311" width="14.85546875" style="2" customWidth="1"/>
    <col min="2312" max="2313" width="10.42578125" style="2" customWidth="1"/>
    <col min="2314" max="2314" width="9.7109375" style="2" customWidth="1"/>
    <col min="2315" max="2315" width="9.85546875" style="2" bestFit="1" customWidth="1"/>
    <col min="2316" max="2316" width="6.140625" style="2" bestFit="1" customWidth="1"/>
    <col min="2317" max="2317" width="8.7109375" style="2" bestFit="1" customWidth="1"/>
    <col min="2318" max="2318" width="11.140625" style="2" customWidth="1"/>
    <col min="2319" max="2319" width="8" style="2" bestFit="1" customWidth="1"/>
    <col min="2320" max="2320" width="7.5703125" style="2" bestFit="1" customWidth="1"/>
    <col min="2321" max="2321" width="6.140625" style="2" bestFit="1" customWidth="1"/>
    <col min="2322" max="2322" width="9.85546875" style="2" bestFit="1" customWidth="1"/>
    <col min="2323" max="2323" width="10.5703125" style="2" customWidth="1"/>
    <col min="2324" max="2325" width="8.7109375" style="2" bestFit="1" customWidth="1"/>
    <col min="2326" max="2326" width="6.140625" style="2" bestFit="1" customWidth="1"/>
    <col min="2327" max="2560" width="12.85546875" style="2"/>
    <col min="2561" max="2561" width="7" style="2" customWidth="1"/>
    <col min="2562" max="2562" width="33.7109375" style="2" customWidth="1"/>
    <col min="2563" max="2563" width="12.7109375" style="2" customWidth="1"/>
    <col min="2564" max="2565" width="11" style="2" customWidth="1"/>
    <col min="2566" max="2566" width="12.28515625" style="2" customWidth="1"/>
    <col min="2567" max="2567" width="14.85546875" style="2" customWidth="1"/>
    <col min="2568" max="2569" width="10.42578125" style="2" customWidth="1"/>
    <col min="2570" max="2570" width="9.7109375" style="2" customWidth="1"/>
    <col min="2571" max="2571" width="9.85546875" style="2" bestFit="1" customWidth="1"/>
    <col min="2572" max="2572" width="6.140625" style="2" bestFit="1" customWidth="1"/>
    <col min="2573" max="2573" width="8.7109375" style="2" bestFit="1" customWidth="1"/>
    <col min="2574" max="2574" width="11.140625" style="2" customWidth="1"/>
    <col min="2575" max="2575" width="8" style="2" bestFit="1" customWidth="1"/>
    <col min="2576" max="2576" width="7.5703125" style="2" bestFit="1" customWidth="1"/>
    <col min="2577" max="2577" width="6.140625" style="2" bestFit="1" customWidth="1"/>
    <col min="2578" max="2578" width="9.85546875" style="2" bestFit="1" customWidth="1"/>
    <col min="2579" max="2579" width="10.5703125" style="2" customWidth="1"/>
    <col min="2580" max="2581" width="8.7109375" style="2" bestFit="1" customWidth="1"/>
    <col min="2582" max="2582" width="6.140625" style="2" bestFit="1" customWidth="1"/>
    <col min="2583" max="2816" width="12.85546875" style="2"/>
    <col min="2817" max="2817" width="7" style="2" customWidth="1"/>
    <col min="2818" max="2818" width="33.7109375" style="2" customWidth="1"/>
    <col min="2819" max="2819" width="12.7109375" style="2" customWidth="1"/>
    <col min="2820" max="2821" width="11" style="2" customWidth="1"/>
    <col min="2822" max="2822" width="12.28515625" style="2" customWidth="1"/>
    <col min="2823" max="2823" width="14.85546875" style="2" customWidth="1"/>
    <col min="2824" max="2825" width="10.42578125" style="2" customWidth="1"/>
    <col min="2826" max="2826" width="9.7109375" style="2" customWidth="1"/>
    <col min="2827" max="2827" width="9.85546875" style="2" bestFit="1" customWidth="1"/>
    <col min="2828" max="2828" width="6.140625" style="2" bestFit="1" customWidth="1"/>
    <col min="2829" max="2829" width="8.7109375" style="2" bestFit="1" customWidth="1"/>
    <col min="2830" max="2830" width="11.140625" style="2" customWidth="1"/>
    <col min="2831" max="2831" width="8" style="2" bestFit="1" customWidth="1"/>
    <col min="2832" max="2832" width="7.5703125" style="2" bestFit="1" customWidth="1"/>
    <col min="2833" max="2833" width="6.140625" style="2" bestFit="1" customWidth="1"/>
    <col min="2834" max="2834" width="9.85546875" style="2" bestFit="1" customWidth="1"/>
    <col min="2835" max="2835" width="10.5703125" style="2" customWidth="1"/>
    <col min="2836" max="2837" width="8.7109375" style="2" bestFit="1" customWidth="1"/>
    <col min="2838" max="2838" width="6.140625" style="2" bestFit="1" customWidth="1"/>
    <col min="2839" max="3072" width="12.85546875" style="2"/>
    <col min="3073" max="3073" width="7" style="2" customWidth="1"/>
    <col min="3074" max="3074" width="33.7109375" style="2" customWidth="1"/>
    <col min="3075" max="3075" width="12.7109375" style="2" customWidth="1"/>
    <col min="3076" max="3077" width="11" style="2" customWidth="1"/>
    <col min="3078" max="3078" width="12.28515625" style="2" customWidth="1"/>
    <col min="3079" max="3079" width="14.85546875" style="2" customWidth="1"/>
    <col min="3080" max="3081" width="10.42578125" style="2" customWidth="1"/>
    <col min="3082" max="3082" width="9.7109375" style="2" customWidth="1"/>
    <col min="3083" max="3083" width="9.85546875" style="2" bestFit="1" customWidth="1"/>
    <col min="3084" max="3084" width="6.140625" style="2" bestFit="1" customWidth="1"/>
    <col min="3085" max="3085" width="8.7109375" style="2" bestFit="1" customWidth="1"/>
    <col min="3086" max="3086" width="11.140625" style="2" customWidth="1"/>
    <col min="3087" max="3087" width="8" style="2" bestFit="1" customWidth="1"/>
    <col min="3088" max="3088" width="7.5703125" style="2" bestFit="1" customWidth="1"/>
    <col min="3089" max="3089" width="6.140625" style="2" bestFit="1" customWidth="1"/>
    <col min="3090" max="3090" width="9.85546875" style="2" bestFit="1" customWidth="1"/>
    <col min="3091" max="3091" width="10.5703125" style="2" customWidth="1"/>
    <col min="3092" max="3093" width="8.7109375" style="2" bestFit="1" customWidth="1"/>
    <col min="3094" max="3094" width="6.140625" style="2" bestFit="1" customWidth="1"/>
    <col min="3095" max="3328" width="12.85546875" style="2"/>
    <col min="3329" max="3329" width="7" style="2" customWidth="1"/>
    <col min="3330" max="3330" width="33.7109375" style="2" customWidth="1"/>
    <col min="3331" max="3331" width="12.7109375" style="2" customWidth="1"/>
    <col min="3332" max="3333" width="11" style="2" customWidth="1"/>
    <col min="3334" max="3334" width="12.28515625" style="2" customWidth="1"/>
    <col min="3335" max="3335" width="14.85546875" style="2" customWidth="1"/>
    <col min="3336" max="3337" width="10.42578125" style="2" customWidth="1"/>
    <col min="3338" max="3338" width="9.7109375" style="2" customWidth="1"/>
    <col min="3339" max="3339" width="9.85546875" style="2" bestFit="1" customWidth="1"/>
    <col min="3340" max="3340" width="6.140625" style="2" bestFit="1" customWidth="1"/>
    <col min="3341" max="3341" width="8.7109375" style="2" bestFit="1" customWidth="1"/>
    <col min="3342" max="3342" width="11.140625" style="2" customWidth="1"/>
    <col min="3343" max="3343" width="8" style="2" bestFit="1" customWidth="1"/>
    <col min="3344" max="3344" width="7.5703125" style="2" bestFit="1" customWidth="1"/>
    <col min="3345" max="3345" width="6.140625" style="2" bestFit="1" customWidth="1"/>
    <col min="3346" max="3346" width="9.85546875" style="2" bestFit="1" customWidth="1"/>
    <col min="3347" max="3347" width="10.5703125" style="2" customWidth="1"/>
    <col min="3348" max="3349" width="8.7109375" style="2" bestFit="1" customWidth="1"/>
    <col min="3350" max="3350" width="6.140625" style="2" bestFit="1" customWidth="1"/>
    <col min="3351" max="3584" width="12.85546875" style="2"/>
    <col min="3585" max="3585" width="7" style="2" customWidth="1"/>
    <col min="3586" max="3586" width="33.7109375" style="2" customWidth="1"/>
    <col min="3587" max="3587" width="12.7109375" style="2" customWidth="1"/>
    <col min="3588" max="3589" width="11" style="2" customWidth="1"/>
    <col min="3590" max="3590" width="12.28515625" style="2" customWidth="1"/>
    <col min="3591" max="3591" width="14.85546875" style="2" customWidth="1"/>
    <col min="3592" max="3593" width="10.42578125" style="2" customWidth="1"/>
    <col min="3594" max="3594" width="9.7109375" style="2" customWidth="1"/>
    <col min="3595" max="3595" width="9.85546875" style="2" bestFit="1" customWidth="1"/>
    <col min="3596" max="3596" width="6.140625" style="2" bestFit="1" customWidth="1"/>
    <col min="3597" max="3597" width="8.7109375" style="2" bestFit="1" customWidth="1"/>
    <col min="3598" max="3598" width="11.140625" style="2" customWidth="1"/>
    <col min="3599" max="3599" width="8" style="2" bestFit="1" customWidth="1"/>
    <col min="3600" max="3600" width="7.5703125" style="2" bestFit="1" customWidth="1"/>
    <col min="3601" max="3601" width="6.140625" style="2" bestFit="1" customWidth="1"/>
    <col min="3602" max="3602" width="9.85546875" style="2" bestFit="1" customWidth="1"/>
    <col min="3603" max="3603" width="10.5703125" style="2" customWidth="1"/>
    <col min="3604" max="3605" width="8.7109375" style="2" bestFit="1" customWidth="1"/>
    <col min="3606" max="3606" width="6.140625" style="2" bestFit="1" customWidth="1"/>
    <col min="3607" max="3840" width="12.85546875" style="2"/>
    <col min="3841" max="3841" width="7" style="2" customWidth="1"/>
    <col min="3842" max="3842" width="33.7109375" style="2" customWidth="1"/>
    <col min="3843" max="3843" width="12.7109375" style="2" customWidth="1"/>
    <col min="3844" max="3845" width="11" style="2" customWidth="1"/>
    <col min="3846" max="3846" width="12.28515625" style="2" customWidth="1"/>
    <col min="3847" max="3847" width="14.85546875" style="2" customWidth="1"/>
    <col min="3848" max="3849" width="10.42578125" style="2" customWidth="1"/>
    <col min="3850" max="3850" width="9.7109375" style="2" customWidth="1"/>
    <col min="3851" max="3851" width="9.85546875" style="2" bestFit="1" customWidth="1"/>
    <col min="3852" max="3852" width="6.140625" style="2" bestFit="1" customWidth="1"/>
    <col min="3853" max="3853" width="8.7109375" style="2" bestFit="1" customWidth="1"/>
    <col min="3854" max="3854" width="11.140625" style="2" customWidth="1"/>
    <col min="3855" max="3855" width="8" style="2" bestFit="1" customWidth="1"/>
    <col min="3856" max="3856" width="7.5703125" style="2" bestFit="1" customWidth="1"/>
    <col min="3857" max="3857" width="6.140625" style="2" bestFit="1" customWidth="1"/>
    <col min="3858" max="3858" width="9.85546875" style="2" bestFit="1" customWidth="1"/>
    <col min="3859" max="3859" width="10.5703125" style="2" customWidth="1"/>
    <col min="3860" max="3861" width="8.7109375" style="2" bestFit="1" customWidth="1"/>
    <col min="3862" max="3862" width="6.140625" style="2" bestFit="1" customWidth="1"/>
    <col min="3863" max="4096" width="12.85546875" style="2"/>
    <col min="4097" max="4097" width="7" style="2" customWidth="1"/>
    <col min="4098" max="4098" width="33.7109375" style="2" customWidth="1"/>
    <col min="4099" max="4099" width="12.7109375" style="2" customWidth="1"/>
    <col min="4100" max="4101" width="11" style="2" customWidth="1"/>
    <col min="4102" max="4102" width="12.28515625" style="2" customWidth="1"/>
    <col min="4103" max="4103" width="14.85546875" style="2" customWidth="1"/>
    <col min="4104" max="4105" width="10.42578125" style="2" customWidth="1"/>
    <col min="4106" max="4106" width="9.7109375" style="2" customWidth="1"/>
    <col min="4107" max="4107" width="9.85546875" style="2" bestFit="1" customWidth="1"/>
    <col min="4108" max="4108" width="6.140625" style="2" bestFit="1" customWidth="1"/>
    <col min="4109" max="4109" width="8.7109375" style="2" bestFit="1" customWidth="1"/>
    <col min="4110" max="4110" width="11.140625" style="2" customWidth="1"/>
    <col min="4111" max="4111" width="8" style="2" bestFit="1" customWidth="1"/>
    <col min="4112" max="4112" width="7.5703125" style="2" bestFit="1" customWidth="1"/>
    <col min="4113" max="4113" width="6.140625" style="2" bestFit="1" customWidth="1"/>
    <col min="4114" max="4114" width="9.85546875" style="2" bestFit="1" customWidth="1"/>
    <col min="4115" max="4115" width="10.5703125" style="2" customWidth="1"/>
    <col min="4116" max="4117" width="8.7109375" style="2" bestFit="1" customWidth="1"/>
    <col min="4118" max="4118" width="6.140625" style="2" bestFit="1" customWidth="1"/>
    <col min="4119" max="4352" width="12.85546875" style="2"/>
    <col min="4353" max="4353" width="7" style="2" customWidth="1"/>
    <col min="4354" max="4354" width="33.7109375" style="2" customWidth="1"/>
    <col min="4355" max="4355" width="12.7109375" style="2" customWidth="1"/>
    <col min="4356" max="4357" width="11" style="2" customWidth="1"/>
    <col min="4358" max="4358" width="12.28515625" style="2" customWidth="1"/>
    <col min="4359" max="4359" width="14.85546875" style="2" customWidth="1"/>
    <col min="4360" max="4361" width="10.42578125" style="2" customWidth="1"/>
    <col min="4362" max="4362" width="9.7109375" style="2" customWidth="1"/>
    <col min="4363" max="4363" width="9.85546875" style="2" bestFit="1" customWidth="1"/>
    <col min="4364" max="4364" width="6.140625" style="2" bestFit="1" customWidth="1"/>
    <col min="4365" max="4365" width="8.7109375" style="2" bestFit="1" customWidth="1"/>
    <col min="4366" max="4366" width="11.140625" style="2" customWidth="1"/>
    <col min="4367" max="4367" width="8" style="2" bestFit="1" customWidth="1"/>
    <col min="4368" max="4368" width="7.5703125" style="2" bestFit="1" customWidth="1"/>
    <col min="4369" max="4369" width="6.140625" style="2" bestFit="1" customWidth="1"/>
    <col min="4370" max="4370" width="9.85546875" style="2" bestFit="1" customWidth="1"/>
    <col min="4371" max="4371" width="10.5703125" style="2" customWidth="1"/>
    <col min="4372" max="4373" width="8.7109375" style="2" bestFit="1" customWidth="1"/>
    <col min="4374" max="4374" width="6.140625" style="2" bestFit="1" customWidth="1"/>
    <col min="4375" max="4608" width="12.85546875" style="2"/>
    <col min="4609" max="4609" width="7" style="2" customWidth="1"/>
    <col min="4610" max="4610" width="33.7109375" style="2" customWidth="1"/>
    <col min="4611" max="4611" width="12.7109375" style="2" customWidth="1"/>
    <col min="4612" max="4613" width="11" style="2" customWidth="1"/>
    <col min="4614" max="4614" width="12.28515625" style="2" customWidth="1"/>
    <col min="4615" max="4615" width="14.85546875" style="2" customWidth="1"/>
    <col min="4616" max="4617" width="10.42578125" style="2" customWidth="1"/>
    <col min="4618" max="4618" width="9.7109375" style="2" customWidth="1"/>
    <col min="4619" max="4619" width="9.85546875" style="2" bestFit="1" customWidth="1"/>
    <col min="4620" max="4620" width="6.140625" style="2" bestFit="1" customWidth="1"/>
    <col min="4621" max="4621" width="8.7109375" style="2" bestFit="1" customWidth="1"/>
    <col min="4622" max="4622" width="11.140625" style="2" customWidth="1"/>
    <col min="4623" max="4623" width="8" style="2" bestFit="1" customWidth="1"/>
    <col min="4624" max="4624" width="7.5703125" style="2" bestFit="1" customWidth="1"/>
    <col min="4625" max="4625" width="6.140625" style="2" bestFit="1" customWidth="1"/>
    <col min="4626" max="4626" width="9.85546875" style="2" bestFit="1" customWidth="1"/>
    <col min="4627" max="4627" width="10.5703125" style="2" customWidth="1"/>
    <col min="4628" max="4629" width="8.7109375" style="2" bestFit="1" customWidth="1"/>
    <col min="4630" max="4630" width="6.140625" style="2" bestFit="1" customWidth="1"/>
    <col min="4631" max="4864" width="12.85546875" style="2"/>
    <col min="4865" max="4865" width="7" style="2" customWidth="1"/>
    <col min="4866" max="4866" width="33.7109375" style="2" customWidth="1"/>
    <col min="4867" max="4867" width="12.7109375" style="2" customWidth="1"/>
    <col min="4868" max="4869" width="11" style="2" customWidth="1"/>
    <col min="4870" max="4870" width="12.28515625" style="2" customWidth="1"/>
    <col min="4871" max="4871" width="14.85546875" style="2" customWidth="1"/>
    <col min="4872" max="4873" width="10.42578125" style="2" customWidth="1"/>
    <col min="4874" max="4874" width="9.7109375" style="2" customWidth="1"/>
    <col min="4875" max="4875" width="9.85546875" style="2" bestFit="1" customWidth="1"/>
    <col min="4876" max="4876" width="6.140625" style="2" bestFit="1" customWidth="1"/>
    <col min="4877" max="4877" width="8.7109375" style="2" bestFit="1" customWidth="1"/>
    <col min="4878" max="4878" width="11.140625" style="2" customWidth="1"/>
    <col min="4879" max="4879" width="8" style="2" bestFit="1" customWidth="1"/>
    <col min="4880" max="4880" width="7.5703125" style="2" bestFit="1" customWidth="1"/>
    <col min="4881" max="4881" width="6.140625" style="2" bestFit="1" customWidth="1"/>
    <col min="4882" max="4882" width="9.85546875" style="2" bestFit="1" customWidth="1"/>
    <col min="4883" max="4883" width="10.5703125" style="2" customWidth="1"/>
    <col min="4884" max="4885" width="8.7109375" style="2" bestFit="1" customWidth="1"/>
    <col min="4886" max="4886" width="6.140625" style="2" bestFit="1" customWidth="1"/>
    <col min="4887" max="5120" width="12.85546875" style="2"/>
    <col min="5121" max="5121" width="7" style="2" customWidth="1"/>
    <col min="5122" max="5122" width="33.7109375" style="2" customWidth="1"/>
    <col min="5123" max="5123" width="12.7109375" style="2" customWidth="1"/>
    <col min="5124" max="5125" width="11" style="2" customWidth="1"/>
    <col min="5126" max="5126" width="12.28515625" style="2" customWidth="1"/>
    <col min="5127" max="5127" width="14.85546875" style="2" customWidth="1"/>
    <col min="5128" max="5129" width="10.42578125" style="2" customWidth="1"/>
    <col min="5130" max="5130" width="9.7109375" style="2" customWidth="1"/>
    <col min="5131" max="5131" width="9.85546875" style="2" bestFit="1" customWidth="1"/>
    <col min="5132" max="5132" width="6.140625" style="2" bestFit="1" customWidth="1"/>
    <col min="5133" max="5133" width="8.7109375" style="2" bestFit="1" customWidth="1"/>
    <col min="5134" max="5134" width="11.140625" style="2" customWidth="1"/>
    <col min="5135" max="5135" width="8" style="2" bestFit="1" customWidth="1"/>
    <col min="5136" max="5136" width="7.5703125" style="2" bestFit="1" customWidth="1"/>
    <col min="5137" max="5137" width="6.140625" style="2" bestFit="1" customWidth="1"/>
    <col min="5138" max="5138" width="9.85546875" style="2" bestFit="1" customWidth="1"/>
    <col min="5139" max="5139" width="10.5703125" style="2" customWidth="1"/>
    <col min="5140" max="5141" width="8.7109375" style="2" bestFit="1" customWidth="1"/>
    <col min="5142" max="5142" width="6.140625" style="2" bestFit="1" customWidth="1"/>
    <col min="5143" max="5376" width="12.85546875" style="2"/>
    <col min="5377" max="5377" width="7" style="2" customWidth="1"/>
    <col min="5378" max="5378" width="33.7109375" style="2" customWidth="1"/>
    <col min="5379" max="5379" width="12.7109375" style="2" customWidth="1"/>
    <col min="5380" max="5381" width="11" style="2" customWidth="1"/>
    <col min="5382" max="5382" width="12.28515625" style="2" customWidth="1"/>
    <col min="5383" max="5383" width="14.85546875" style="2" customWidth="1"/>
    <col min="5384" max="5385" width="10.42578125" style="2" customWidth="1"/>
    <col min="5386" max="5386" width="9.7109375" style="2" customWidth="1"/>
    <col min="5387" max="5387" width="9.85546875" style="2" bestFit="1" customWidth="1"/>
    <col min="5388" max="5388" width="6.140625" style="2" bestFit="1" customWidth="1"/>
    <col min="5389" max="5389" width="8.7109375" style="2" bestFit="1" customWidth="1"/>
    <col min="5390" max="5390" width="11.140625" style="2" customWidth="1"/>
    <col min="5391" max="5391" width="8" style="2" bestFit="1" customWidth="1"/>
    <col min="5392" max="5392" width="7.5703125" style="2" bestFit="1" customWidth="1"/>
    <col min="5393" max="5393" width="6.140625" style="2" bestFit="1" customWidth="1"/>
    <col min="5394" max="5394" width="9.85546875" style="2" bestFit="1" customWidth="1"/>
    <col min="5395" max="5395" width="10.5703125" style="2" customWidth="1"/>
    <col min="5396" max="5397" width="8.7109375" style="2" bestFit="1" customWidth="1"/>
    <col min="5398" max="5398" width="6.140625" style="2" bestFit="1" customWidth="1"/>
    <col min="5399" max="5632" width="12.85546875" style="2"/>
    <col min="5633" max="5633" width="7" style="2" customWidth="1"/>
    <col min="5634" max="5634" width="33.7109375" style="2" customWidth="1"/>
    <col min="5635" max="5635" width="12.7109375" style="2" customWidth="1"/>
    <col min="5636" max="5637" width="11" style="2" customWidth="1"/>
    <col min="5638" max="5638" width="12.28515625" style="2" customWidth="1"/>
    <col min="5639" max="5639" width="14.85546875" style="2" customWidth="1"/>
    <col min="5640" max="5641" width="10.42578125" style="2" customWidth="1"/>
    <col min="5642" max="5642" width="9.7109375" style="2" customWidth="1"/>
    <col min="5643" max="5643" width="9.85546875" style="2" bestFit="1" customWidth="1"/>
    <col min="5644" max="5644" width="6.140625" style="2" bestFit="1" customWidth="1"/>
    <col min="5645" max="5645" width="8.7109375" style="2" bestFit="1" customWidth="1"/>
    <col min="5646" max="5646" width="11.140625" style="2" customWidth="1"/>
    <col min="5647" max="5647" width="8" style="2" bestFit="1" customWidth="1"/>
    <col min="5648" max="5648" width="7.5703125" style="2" bestFit="1" customWidth="1"/>
    <col min="5649" max="5649" width="6.140625" style="2" bestFit="1" customWidth="1"/>
    <col min="5650" max="5650" width="9.85546875" style="2" bestFit="1" customWidth="1"/>
    <col min="5651" max="5651" width="10.5703125" style="2" customWidth="1"/>
    <col min="5652" max="5653" width="8.7109375" style="2" bestFit="1" customWidth="1"/>
    <col min="5654" max="5654" width="6.140625" style="2" bestFit="1" customWidth="1"/>
    <col min="5655" max="5888" width="12.85546875" style="2"/>
    <col min="5889" max="5889" width="7" style="2" customWidth="1"/>
    <col min="5890" max="5890" width="33.7109375" style="2" customWidth="1"/>
    <col min="5891" max="5891" width="12.7109375" style="2" customWidth="1"/>
    <col min="5892" max="5893" width="11" style="2" customWidth="1"/>
    <col min="5894" max="5894" width="12.28515625" style="2" customWidth="1"/>
    <col min="5895" max="5895" width="14.85546875" style="2" customWidth="1"/>
    <col min="5896" max="5897" width="10.42578125" style="2" customWidth="1"/>
    <col min="5898" max="5898" width="9.7109375" style="2" customWidth="1"/>
    <col min="5899" max="5899" width="9.85546875" style="2" bestFit="1" customWidth="1"/>
    <col min="5900" max="5900" width="6.140625" style="2" bestFit="1" customWidth="1"/>
    <col min="5901" max="5901" width="8.7109375" style="2" bestFit="1" customWidth="1"/>
    <col min="5902" max="5902" width="11.140625" style="2" customWidth="1"/>
    <col min="5903" max="5903" width="8" style="2" bestFit="1" customWidth="1"/>
    <col min="5904" max="5904" width="7.5703125" style="2" bestFit="1" customWidth="1"/>
    <col min="5905" max="5905" width="6.140625" style="2" bestFit="1" customWidth="1"/>
    <col min="5906" max="5906" width="9.85546875" style="2" bestFit="1" customWidth="1"/>
    <col min="5907" max="5907" width="10.5703125" style="2" customWidth="1"/>
    <col min="5908" max="5909" width="8.7109375" style="2" bestFit="1" customWidth="1"/>
    <col min="5910" max="5910" width="6.140625" style="2" bestFit="1" customWidth="1"/>
    <col min="5911" max="6144" width="12.85546875" style="2"/>
    <col min="6145" max="6145" width="7" style="2" customWidth="1"/>
    <col min="6146" max="6146" width="33.7109375" style="2" customWidth="1"/>
    <col min="6147" max="6147" width="12.7109375" style="2" customWidth="1"/>
    <col min="6148" max="6149" width="11" style="2" customWidth="1"/>
    <col min="6150" max="6150" width="12.28515625" style="2" customWidth="1"/>
    <col min="6151" max="6151" width="14.85546875" style="2" customWidth="1"/>
    <col min="6152" max="6153" width="10.42578125" style="2" customWidth="1"/>
    <col min="6154" max="6154" width="9.7109375" style="2" customWidth="1"/>
    <col min="6155" max="6155" width="9.85546875" style="2" bestFit="1" customWidth="1"/>
    <col min="6156" max="6156" width="6.140625" style="2" bestFit="1" customWidth="1"/>
    <col min="6157" max="6157" width="8.7109375" style="2" bestFit="1" customWidth="1"/>
    <col min="6158" max="6158" width="11.140625" style="2" customWidth="1"/>
    <col min="6159" max="6159" width="8" style="2" bestFit="1" customWidth="1"/>
    <col min="6160" max="6160" width="7.5703125" style="2" bestFit="1" customWidth="1"/>
    <col min="6161" max="6161" width="6.140625" style="2" bestFit="1" customWidth="1"/>
    <col min="6162" max="6162" width="9.85546875" style="2" bestFit="1" customWidth="1"/>
    <col min="6163" max="6163" width="10.5703125" style="2" customWidth="1"/>
    <col min="6164" max="6165" width="8.7109375" style="2" bestFit="1" customWidth="1"/>
    <col min="6166" max="6166" width="6.140625" style="2" bestFit="1" customWidth="1"/>
    <col min="6167" max="6400" width="12.85546875" style="2"/>
    <col min="6401" max="6401" width="7" style="2" customWidth="1"/>
    <col min="6402" max="6402" width="33.7109375" style="2" customWidth="1"/>
    <col min="6403" max="6403" width="12.7109375" style="2" customWidth="1"/>
    <col min="6404" max="6405" width="11" style="2" customWidth="1"/>
    <col min="6406" max="6406" width="12.28515625" style="2" customWidth="1"/>
    <col min="6407" max="6407" width="14.85546875" style="2" customWidth="1"/>
    <col min="6408" max="6409" width="10.42578125" style="2" customWidth="1"/>
    <col min="6410" max="6410" width="9.7109375" style="2" customWidth="1"/>
    <col min="6411" max="6411" width="9.85546875" style="2" bestFit="1" customWidth="1"/>
    <col min="6412" max="6412" width="6.140625" style="2" bestFit="1" customWidth="1"/>
    <col min="6413" max="6413" width="8.7109375" style="2" bestFit="1" customWidth="1"/>
    <col min="6414" max="6414" width="11.140625" style="2" customWidth="1"/>
    <col min="6415" max="6415" width="8" style="2" bestFit="1" customWidth="1"/>
    <col min="6416" max="6416" width="7.5703125" style="2" bestFit="1" customWidth="1"/>
    <col min="6417" max="6417" width="6.140625" style="2" bestFit="1" customWidth="1"/>
    <col min="6418" max="6418" width="9.85546875" style="2" bestFit="1" customWidth="1"/>
    <col min="6419" max="6419" width="10.5703125" style="2" customWidth="1"/>
    <col min="6420" max="6421" width="8.7109375" style="2" bestFit="1" customWidth="1"/>
    <col min="6422" max="6422" width="6.140625" style="2" bestFit="1" customWidth="1"/>
    <col min="6423" max="6656" width="12.85546875" style="2"/>
    <col min="6657" max="6657" width="7" style="2" customWidth="1"/>
    <col min="6658" max="6658" width="33.7109375" style="2" customWidth="1"/>
    <col min="6659" max="6659" width="12.7109375" style="2" customWidth="1"/>
    <col min="6660" max="6661" width="11" style="2" customWidth="1"/>
    <col min="6662" max="6662" width="12.28515625" style="2" customWidth="1"/>
    <col min="6663" max="6663" width="14.85546875" style="2" customWidth="1"/>
    <col min="6664" max="6665" width="10.42578125" style="2" customWidth="1"/>
    <col min="6666" max="6666" width="9.7109375" style="2" customWidth="1"/>
    <col min="6667" max="6667" width="9.85546875" style="2" bestFit="1" customWidth="1"/>
    <col min="6668" max="6668" width="6.140625" style="2" bestFit="1" customWidth="1"/>
    <col min="6669" max="6669" width="8.7109375" style="2" bestFit="1" customWidth="1"/>
    <col min="6670" max="6670" width="11.140625" style="2" customWidth="1"/>
    <col min="6671" max="6671" width="8" style="2" bestFit="1" customWidth="1"/>
    <col min="6672" max="6672" width="7.5703125" style="2" bestFit="1" customWidth="1"/>
    <col min="6673" max="6673" width="6.140625" style="2" bestFit="1" customWidth="1"/>
    <col min="6674" max="6674" width="9.85546875" style="2" bestFit="1" customWidth="1"/>
    <col min="6675" max="6675" width="10.5703125" style="2" customWidth="1"/>
    <col min="6676" max="6677" width="8.7109375" style="2" bestFit="1" customWidth="1"/>
    <col min="6678" max="6678" width="6.140625" style="2" bestFit="1" customWidth="1"/>
    <col min="6679" max="6912" width="12.85546875" style="2"/>
    <col min="6913" max="6913" width="7" style="2" customWidth="1"/>
    <col min="6914" max="6914" width="33.7109375" style="2" customWidth="1"/>
    <col min="6915" max="6915" width="12.7109375" style="2" customWidth="1"/>
    <col min="6916" max="6917" width="11" style="2" customWidth="1"/>
    <col min="6918" max="6918" width="12.28515625" style="2" customWidth="1"/>
    <col min="6919" max="6919" width="14.85546875" style="2" customWidth="1"/>
    <col min="6920" max="6921" width="10.42578125" style="2" customWidth="1"/>
    <col min="6922" max="6922" width="9.7109375" style="2" customWidth="1"/>
    <col min="6923" max="6923" width="9.85546875" style="2" bestFit="1" customWidth="1"/>
    <col min="6924" max="6924" width="6.140625" style="2" bestFit="1" customWidth="1"/>
    <col min="6925" max="6925" width="8.7109375" style="2" bestFit="1" customWidth="1"/>
    <col min="6926" max="6926" width="11.140625" style="2" customWidth="1"/>
    <col min="6927" max="6927" width="8" style="2" bestFit="1" customWidth="1"/>
    <col min="6928" max="6928" width="7.5703125" style="2" bestFit="1" customWidth="1"/>
    <col min="6929" max="6929" width="6.140625" style="2" bestFit="1" customWidth="1"/>
    <col min="6930" max="6930" width="9.85546875" style="2" bestFit="1" customWidth="1"/>
    <col min="6931" max="6931" width="10.5703125" style="2" customWidth="1"/>
    <col min="6932" max="6933" width="8.7109375" style="2" bestFit="1" customWidth="1"/>
    <col min="6934" max="6934" width="6.140625" style="2" bestFit="1" customWidth="1"/>
    <col min="6935" max="7168" width="12.85546875" style="2"/>
    <col min="7169" max="7169" width="7" style="2" customWidth="1"/>
    <col min="7170" max="7170" width="33.7109375" style="2" customWidth="1"/>
    <col min="7171" max="7171" width="12.7109375" style="2" customWidth="1"/>
    <col min="7172" max="7173" width="11" style="2" customWidth="1"/>
    <col min="7174" max="7174" width="12.28515625" style="2" customWidth="1"/>
    <col min="7175" max="7175" width="14.85546875" style="2" customWidth="1"/>
    <col min="7176" max="7177" width="10.42578125" style="2" customWidth="1"/>
    <col min="7178" max="7178" width="9.7109375" style="2" customWidth="1"/>
    <col min="7179" max="7179" width="9.85546875" style="2" bestFit="1" customWidth="1"/>
    <col min="7180" max="7180" width="6.140625" style="2" bestFit="1" customWidth="1"/>
    <col min="7181" max="7181" width="8.7109375" style="2" bestFit="1" customWidth="1"/>
    <col min="7182" max="7182" width="11.140625" style="2" customWidth="1"/>
    <col min="7183" max="7183" width="8" style="2" bestFit="1" customWidth="1"/>
    <col min="7184" max="7184" width="7.5703125" style="2" bestFit="1" customWidth="1"/>
    <col min="7185" max="7185" width="6.140625" style="2" bestFit="1" customWidth="1"/>
    <col min="7186" max="7186" width="9.85546875" style="2" bestFit="1" customWidth="1"/>
    <col min="7187" max="7187" width="10.5703125" style="2" customWidth="1"/>
    <col min="7188" max="7189" width="8.7109375" style="2" bestFit="1" customWidth="1"/>
    <col min="7190" max="7190" width="6.140625" style="2" bestFit="1" customWidth="1"/>
    <col min="7191" max="7424" width="12.85546875" style="2"/>
    <col min="7425" max="7425" width="7" style="2" customWidth="1"/>
    <col min="7426" max="7426" width="33.7109375" style="2" customWidth="1"/>
    <col min="7427" max="7427" width="12.7109375" style="2" customWidth="1"/>
    <col min="7428" max="7429" width="11" style="2" customWidth="1"/>
    <col min="7430" max="7430" width="12.28515625" style="2" customWidth="1"/>
    <col min="7431" max="7431" width="14.85546875" style="2" customWidth="1"/>
    <col min="7432" max="7433" width="10.42578125" style="2" customWidth="1"/>
    <col min="7434" max="7434" width="9.7109375" style="2" customWidth="1"/>
    <col min="7435" max="7435" width="9.85546875" style="2" bestFit="1" customWidth="1"/>
    <col min="7436" max="7436" width="6.140625" style="2" bestFit="1" customWidth="1"/>
    <col min="7437" max="7437" width="8.7109375" style="2" bestFit="1" customWidth="1"/>
    <col min="7438" max="7438" width="11.140625" style="2" customWidth="1"/>
    <col min="7439" max="7439" width="8" style="2" bestFit="1" customWidth="1"/>
    <col min="7440" max="7440" width="7.5703125" style="2" bestFit="1" customWidth="1"/>
    <col min="7441" max="7441" width="6.140625" style="2" bestFit="1" customWidth="1"/>
    <col min="7442" max="7442" width="9.85546875" style="2" bestFit="1" customWidth="1"/>
    <col min="7443" max="7443" width="10.5703125" style="2" customWidth="1"/>
    <col min="7444" max="7445" width="8.7109375" style="2" bestFit="1" customWidth="1"/>
    <col min="7446" max="7446" width="6.140625" style="2" bestFit="1" customWidth="1"/>
    <col min="7447" max="7680" width="12.85546875" style="2"/>
    <col min="7681" max="7681" width="7" style="2" customWidth="1"/>
    <col min="7682" max="7682" width="33.7109375" style="2" customWidth="1"/>
    <col min="7683" max="7683" width="12.7109375" style="2" customWidth="1"/>
    <col min="7684" max="7685" width="11" style="2" customWidth="1"/>
    <col min="7686" max="7686" width="12.28515625" style="2" customWidth="1"/>
    <col min="7687" max="7687" width="14.85546875" style="2" customWidth="1"/>
    <col min="7688" max="7689" width="10.42578125" style="2" customWidth="1"/>
    <col min="7690" max="7690" width="9.7109375" style="2" customWidth="1"/>
    <col min="7691" max="7691" width="9.85546875" style="2" bestFit="1" customWidth="1"/>
    <col min="7692" max="7692" width="6.140625" style="2" bestFit="1" customWidth="1"/>
    <col min="7693" max="7693" width="8.7109375" style="2" bestFit="1" customWidth="1"/>
    <col min="7694" max="7694" width="11.140625" style="2" customWidth="1"/>
    <col min="7695" max="7695" width="8" style="2" bestFit="1" customWidth="1"/>
    <col min="7696" max="7696" width="7.5703125" style="2" bestFit="1" customWidth="1"/>
    <col min="7697" max="7697" width="6.140625" style="2" bestFit="1" customWidth="1"/>
    <col min="7698" max="7698" width="9.85546875" style="2" bestFit="1" customWidth="1"/>
    <col min="7699" max="7699" width="10.5703125" style="2" customWidth="1"/>
    <col min="7700" max="7701" width="8.7109375" style="2" bestFit="1" customWidth="1"/>
    <col min="7702" max="7702" width="6.140625" style="2" bestFit="1" customWidth="1"/>
    <col min="7703" max="7936" width="12.85546875" style="2"/>
    <col min="7937" max="7937" width="7" style="2" customWidth="1"/>
    <col min="7938" max="7938" width="33.7109375" style="2" customWidth="1"/>
    <col min="7939" max="7939" width="12.7109375" style="2" customWidth="1"/>
    <col min="7940" max="7941" width="11" style="2" customWidth="1"/>
    <col min="7942" max="7942" width="12.28515625" style="2" customWidth="1"/>
    <col min="7943" max="7943" width="14.85546875" style="2" customWidth="1"/>
    <col min="7944" max="7945" width="10.42578125" style="2" customWidth="1"/>
    <col min="7946" max="7946" width="9.7109375" style="2" customWidth="1"/>
    <col min="7947" max="7947" width="9.85546875" style="2" bestFit="1" customWidth="1"/>
    <col min="7948" max="7948" width="6.140625" style="2" bestFit="1" customWidth="1"/>
    <col min="7949" max="7949" width="8.7109375" style="2" bestFit="1" customWidth="1"/>
    <col min="7950" max="7950" width="11.140625" style="2" customWidth="1"/>
    <col min="7951" max="7951" width="8" style="2" bestFit="1" customWidth="1"/>
    <col min="7952" max="7952" width="7.5703125" style="2" bestFit="1" customWidth="1"/>
    <col min="7953" max="7953" width="6.140625" style="2" bestFit="1" customWidth="1"/>
    <col min="7954" max="7954" width="9.85546875" style="2" bestFit="1" customWidth="1"/>
    <col min="7955" max="7955" width="10.5703125" style="2" customWidth="1"/>
    <col min="7956" max="7957" width="8.7109375" style="2" bestFit="1" customWidth="1"/>
    <col min="7958" max="7958" width="6.140625" style="2" bestFit="1" customWidth="1"/>
    <col min="7959" max="8192" width="12.85546875" style="2"/>
    <col min="8193" max="8193" width="7" style="2" customWidth="1"/>
    <col min="8194" max="8194" width="33.7109375" style="2" customWidth="1"/>
    <col min="8195" max="8195" width="12.7109375" style="2" customWidth="1"/>
    <col min="8196" max="8197" width="11" style="2" customWidth="1"/>
    <col min="8198" max="8198" width="12.28515625" style="2" customWidth="1"/>
    <col min="8199" max="8199" width="14.85546875" style="2" customWidth="1"/>
    <col min="8200" max="8201" width="10.42578125" style="2" customWidth="1"/>
    <col min="8202" max="8202" width="9.7109375" style="2" customWidth="1"/>
    <col min="8203" max="8203" width="9.85546875" style="2" bestFit="1" customWidth="1"/>
    <col min="8204" max="8204" width="6.140625" style="2" bestFit="1" customWidth="1"/>
    <col min="8205" max="8205" width="8.7109375" style="2" bestFit="1" customWidth="1"/>
    <col min="8206" max="8206" width="11.140625" style="2" customWidth="1"/>
    <col min="8207" max="8207" width="8" style="2" bestFit="1" customWidth="1"/>
    <col min="8208" max="8208" width="7.5703125" style="2" bestFit="1" customWidth="1"/>
    <col min="8209" max="8209" width="6.140625" style="2" bestFit="1" customWidth="1"/>
    <col min="8210" max="8210" width="9.85546875" style="2" bestFit="1" customWidth="1"/>
    <col min="8211" max="8211" width="10.5703125" style="2" customWidth="1"/>
    <col min="8212" max="8213" width="8.7109375" style="2" bestFit="1" customWidth="1"/>
    <col min="8214" max="8214" width="6.140625" style="2" bestFit="1" customWidth="1"/>
    <col min="8215" max="8448" width="12.85546875" style="2"/>
    <col min="8449" max="8449" width="7" style="2" customWidth="1"/>
    <col min="8450" max="8450" width="33.7109375" style="2" customWidth="1"/>
    <col min="8451" max="8451" width="12.7109375" style="2" customWidth="1"/>
    <col min="8452" max="8453" width="11" style="2" customWidth="1"/>
    <col min="8454" max="8454" width="12.28515625" style="2" customWidth="1"/>
    <col min="8455" max="8455" width="14.85546875" style="2" customWidth="1"/>
    <col min="8456" max="8457" width="10.42578125" style="2" customWidth="1"/>
    <col min="8458" max="8458" width="9.7109375" style="2" customWidth="1"/>
    <col min="8459" max="8459" width="9.85546875" style="2" bestFit="1" customWidth="1"/>
    <col min="8460" max="8460" width="6.140625" style="2" bestFit="1" customWidth="1"/>
    <col min="8461" max="8461" width="8.7109375" style="2" bestFit="1" customWidth="1"/>
    <col min="8462" max="8462" width="11.140625" style="2" customWidth="1"/>
    <col min="8463" max="8463" width="8" style="2" bestFit="1" customWidth="1"/>
    <col min="8464" max="8464" width="7.5703125" style="2" bestFit="1" customWidth="1"/>
    <col min="8465" max="8465" width="6.140625" style="2" bestFit="1" customWidth="1"/>
    <col min="8466" max="8466" width="9.85546875" style="2" bestFit="1" customWidth="1"/>
    <col min="8467" max="8467" width="10.5703125" style="2" customWidth="1"/>
    <col min="8468" max="8469" width="8.7109375" style="2" bestFit="1" customWidth="1"/>
    <col min="8470" max="8470" width="6.140625" style="2" bestFit="1" customWidth="1"/>
    <col min="8471" max="8704" width="12.85546875" style="2"/>
    <col min="8705" max="8705" width="7" style="2" customWidth="1"/>
    <col min="8706" max="8706" width="33.7109375" style="2" customWidth="1"/>
    <col min="8707" max="8707" width="12.7109375" style="2" customWidth="1"/>
    <col min="8708" max="8709" width="11" style="2" customWidth="1"/>
    <col min="8710" max="8710" width="12.28515625" style="2" customWidth="1"/>
    <col min="8711" max="8711" width="14.85546875" style="2" customWidth="1"/>
    <col min="8712" max="8713" width="10.42578125" style="2" customWidth="1"/>
    <col min="8714" max="8714" width="9.7109375" style="2" customWidth="1"/>
    <col min="8715" max="8715" width="9.85546875" style="2" bestFit="1" customWidth="1"/>
    <col min="8716" max="8716" width="6.140625" style="2" bestFit="1" customWidth="1"/>
    <col min="8717" max="8717" width="8.7109375" style="2" bestFit="1" customWidth="1"/>
    <col min="8718" max="8718" width="11.140625" style="2" customWidth="1"/>
    <col min="8719" max="8719" width="8" style="2" bestFit="1" customWidth="1"/>
    <col min="8720" max="8720" width="7.5703125" style="2" bestFit="1" customWidth="1"/>
    <col min="8721" max="8721" width="6.140625" style="2" bestFit="1" customWidth="1"/>
    <col min="8722" max="8722" width="9.85546875" style="2" bestFit="1" customWidth="1"/>
    <col min="8723" max="8723" width="10.5703125" style="2" customWidth="1"/>
    <col min="8724" max="8725" width="8.7109375" style="2" bestFit="1" customWidth="1"/>
    <col min="8726" max="8726" width="6.140625" style="2" bestFit="1" customWidth="1"/>
    <col min="8727" max="8960" width="12.85546875" style="2"/>
    <col min="8961" max="8961" width="7" style="2" customWidth="1"/>
    <col min="8962" max="8962" width="33.7109375" style="2" customWidth="1"/>
    <col min="8963" max="8963" width="12.7109375" style="2" customWidth="1"/>
    <col min="8964" max="8965" width="11" style="2" customWidth="1"/>
    <col min="8966" max="8966" width="12.28515625" style="2" customWidth="1"/>
    <col min="8967" max="8967" width="14.85546875" style="2" customWidth="1"/>
    <col min="8968" max="8969" width="10.42578125" style="2" customWidth="1"/>
    <col min="8970" max="8970" width="9.7109375" style="2" customWidth="1"/>
    <col min="8971" max="8971" width="9.85546875" style="2" bestFit="1" customWidth="1"/>
    <col min="8972" max="8972" width="6.140625" style="2" bestFit="1" customWidth="1"/>
    <col min="8973" max="8973" width="8.7109375" style="2" bestFit="1" customWidth="1"/>
    <col min="8974" max="8974" width="11.140625" style="2" customWidth="1"/>
    <col min="8975" max="8975" width="8" style="2" bestFit="1" customWidth="1"/>
    <col min="8976" max="8976" width="7.5703125" style="2" bestFit="1" customWidth="1"/>
    <col min="8977" max="8977" width="6.140625" style="2" bestFit="1" customWidth="1"/>
    <col min="8978" max="8978" width="9.85546875" style="2" bestFit="1" customWidth="1"/>
    <col min="8979" max="8979" width="10.5703125" style="2" customWidth="1"/>
    <col min="8980" max="8981" width="8.7109375" style="2" bestFit="1" customWidth="1"/>
    <col min="8982" max="8982" width="6.140625" style="2" bestFit="1" customWidth="1"/>
    <col min="8983" max="9216" width="12.85546875" style="2"/>
    <col min="9217" max="9217" width="7" style="2" customWidth="1"/>
    <col min="9218" max="9218" width="33.7109375" style="2" customWidth="1"/>
    <col min="9219" max="9219" width="12.7109375" style="2" customWidth="1"/>
    <col min="9220" max="9221" width="11" style="2" customWidth="1"/>
    <col min="9222" max="9222" width="12.28515625" style="2" customWidth="1"/>
    <col min="9223" max="9223" width="14.85546875" style="2" customWidth="1"/>
    <col min="9224" max="9225" width="10.42578125" style="2" customWidth="1"/>
    <col min="9226" max="9226" width="9.7109375" style="2" customWidth="1"/>
    <col min="9227" max="9227" width="9.85546875" style="2" bestFit="1" customWidth="1"/>
    <col min="9228" max="9228" width="6.140625" style="2" bestFit="1" customWidth="1"/>
    <col min="9229" max="9229" width="8.7109375" style="2" bestFit="1" customWidth="1"/>
    <col min="9230" max="9230" width="11.140625" style="2" customWidth="1"/>
    <col min="9231" max="9231" width="8" style="2" bestFit="1" customWidth="1"/>
    <col min="9232" max="9232" width="7.5703125" style="2" bestFit="1" customWidth="1"/>
    <col min="9233" max="9233" width="6.140625" style="2" bestFit="1" customWidth="1"/>
    <col min="9234" max="9234" width="9.85546875" style="2" bestFit="1" customWidth="1"/>
    <col min="9235" max="9235" width="10.5703125" style="2" customWidth="1"/>
    <col min="9236" max="9237" width="8.7109375" style="2" bestFit="1" customWidth="1"/>
    <col min="9238" max="9238" width="6.140625" style="2" bestFit="1" customWidth="1"/>
    <col min="9239" max="9472" width="12.85546875" style="2"/>
    <col min="9473" max="9473" width="7" style="2" customWidth="1"/>
    <col min="9474" max="9474" width="33.7109375" style="2" customWidth="1"/>
    <col min="9475" max="9475" width="12.7109375" style="2" customWidth="1"/>
    <col min="9476" max="9477" width="11" style="2" customWidth="1"/>
    <col min="9478" max="9478" width="12.28515625" style="2" customWidth="1"/>
    <col min="9479" max="9479" width="14.85546875" style="2" customWidth="1"/>
    <col min="9480" max="9481" width="10.42578125" style="2" customWidth="1"/>
    <col min="9482" max="9482" width="9.7109375" style="2" customWidth="1"/>
    <col min="9483" max="9483" width="9.85546875" style="2" bestFit="1" customWidth="1"/>
    <col min="9484" max="9484" width="6.140625" style="2" bestFit="1" customWidth="1"/>
    <col min="9485" max="9485" width="8.7109375" style="2" bestFit="1" customWidth="1"/>
    <col min="9486" max="9486" width="11.140625" style="2" customWidth="1"/>
    <col min="9487" max="9487" width="8" style="2" bestFit="1" customWidth="1"/>
    <col min="9488" max="9488" width="7.5703125" style="2" bestFit="1" customWidth="1"/>
    <col min="9489" max="9489" width="6.140625" style="2" bestFit="1" customWidth="1"/>
    <col min="9490" max="9490" width="9.85546875" style="2" bestFit="1" customWidth="1"/>
    <col min="9491" max="9491" width="10.5703125" style="2" customWidth="1"/>
    <col min="9492" max="9493" width="8.7109375" style="2" bestFit="1" customWidth="1"/>
    <col min="9494" max="9494" width="6.140625" style="2" bestFit="1" customWidth="1"/>
    <col min="9495" max="9728" width="12.85546875" style="2"/>
    <col min="9729" max="9729" width="7" style="2" customWidth="1"/>
    <col min="9730" max="9730" width="33.7109375" style="2" customWidth="1"/>
    <col min="9731" max="9731" width="12.7109375" style="2" customWidth="1"/>
    <col min="9732" max="9733" width="11" style="2" customWidth="1"/>
    <col min="9734" max="9734" width="12.28515625" style="2" customWidth="1"/>
    <col min="9735" max="9735" width="14.85546875" style="2" customWidth="1"/>
    <col min="9736" max="9737" width="10.42578125" style="2" customWidth="1"/>
    <col min="9738" max="9738" width="9.7109375" style="2" customWidth="1"/>
    <col min="9739" max="9739" width="9.85546875" style="2" bestFit="1" customWidth="1"/>
    <col min="9740" max="9740" width="6.140625" style="2" bestFit="1" customWidth="1"/>
    <col min="9741" max="9741" width="8.7109375" style="2" bestFit="1" customWidth="1"/>
    <col min="9742" max="9742" width="11.140625" style="2" customWidth="1"/>
    <col min="9743" max="9743" width="8" style="2" bestFit="1" customWidth="1"/>
    <col min="9744" max="9744" width="7.5703125" style="2" bestFit="1" customWidth="1"/>
    <col min="9745" max="9745" width="6.140625" style="2" bestFit="1" customWidth="1"/>
    <col min="9746" max="9746" width="9.85546875" style="2" bestFit="1" customWidth="1"/>
    <col min="9747" max="9747" width="10.5703125" style="2" customWidth="1"/>
    <col min="9748" max="9749" width="8.7109375" style="2" bestFit="1" customWidth="1"/>
    <col min="9750" max="9750" width="6.140625" style="2" bestFit="1" customWidth="1"/>
    <col min="9751" max="9984" width="12.85546875" style="2"/>
    <col min="9985" max="9985" width="7" style="2" customWidth="1"/>
    <col min="9986" max="9986" width="33.7109375" style="2" customWidth="1"/>
    <col min="9987" max="9987" width="12.7109375" style="2" customWidth="1"/>
    <col min="9988" max="9989" width="11" style="2" customWidth="1"/>
    <col min="9990" max="9990" width="12.28515625" style="2" customWidth="1"/>
    <col min="9991" max="9991" width="14.85546875" style="2" customWidth="1"/>
    <col min="9992" max="9993" width="10.42578125" style="2" customWidth="1"/>
    <col min="9994" max="9994" width="9.7109375" style="2" customWidth="1"/>
    <col min="9995" max="9995" width="9.85546875" style="2" bestFit="1" customWidth="1"/>
    <col min="9996" max="9996" width="6.140625" style="2" bestFit="1" customWidth="1"/>
    <col min="9997" max="9997" width="8.7109375" style="2" bestFit="1" customWidth="1"/>
    <col min="9998" max="9998" width="11.140625" style="2" customWidth="1"/>
    <col min="9999" max="9999" width="8" style="2" bestFit="1" customWidth="1"/>
    <col min="10000" max="10000" width="7.5703125" style="2" bestFit="1" customWidth="1"/>
    <col min="10001" max="10001" width="6.140625" style="2" bestFit="1" customWidth="1"/>
    <col min="10002" max="10002" width="9.85546875" style="2" bestFit="1" customWidth="1"/>
    <col min="10003" max="10003" width="10.5703125" style="2" customWidth="1"/>
    <col min="10004" max="10005" width="8.7109375" style="2" bestFit="1" customWidth="1"/>
    <col min="10006" max="10006" width="6.140625" style="2" bestFit="1" customWidth="1"/>
    <col min="10007" max="10240" width="12.85546875" style="2"/>
    <col min="10241" max="10241" width="7" style="2" customWidth="1"/>
    <col min="10242" max="10242" width="33.7109375" style="2" customWidth="1"/>
    <col min="10243" max="10243" width="12.7109375" style="2" customWidth="1"/>
    <col min="10244" max="10245" width="11" style="2" customWidth="1"/>
    <col min="10246" max="10246" width="12.28515625" style="2" customWidth="1"/>
    <col min="10247" max="10247" width="14.85546875" style="2" customWidth="1"/>
    <col min="10248" max="10249" width="10.42578125" style="2" customWidth="1"/>
    <col min="10250" max="10250" width="9.7109375" style="2" customWidth="1"/>
    <col min="10251" max="10251" width="9.85546875" style="2" bestFit="1" customWidth="1"/>
    <col min="10252" max="10252" width="6.140625" style="2" bestFit="1" customWidth="1"/>
    <col min="10253" max="10253" width="8.7109375" style="2" bestFit="1" customWidth="1"/>
    <col min="10254" max="10254" width="11.140625" style="2" customWidth="1"/>
    <col min="10255" max="10255" width="8" style="2" bestFit="1" customWidth="1"/>
    <col min="10256" max="10256" width="7.5703125" style="2" bestFit="1" customWidth="1"/>
    <col min="10257" max="10257" width="6.140625" style="2" bestFit="1" customWidth="1"/>
    <col min="10258" max="10258" width="9.85546875" style="2" bestFit="1" customWidth="1"/>
    <col min="10259" max="10259" width="10.5703125" style="2" customWidth="1"/>
    <col min="10260" max="10261" width="8.7109375" style="2" bestFit="1" customWidth="1"/>
    <col min="10262" max="10262" width="6.140625" style="2" bestFit="1" customWidth="1"/>
    <col min="10263" max="10496" width="12.85546875" style="2"/>
    <col min="10497" max="10497" width="7" style="2" customWidth="1"/>
    <col min="10498" max="10498" width="33.7109375" style="2" customWidth="1"/>
    <col min="10499" max="10499" width="12.7109375" style="2" customWidth="1"/>
    <col min="10500" max="10501" width="11" style="2" customWidth="1"/>
    <col min="10502" max="10502" width="12.28515625" style="2" customWidth="1"/>
    <col min="10503" max="10503" width="14.85546875" style="2" customWidth="1"/>
    <col min="10504" max="10505" width="10.42578125" style="2" customWidth="1"/>
    <col min="10506" max="10506" width="9.7109375" style="2" customWidth="1"/>
    <col min="10507" max="10507" width="9.85546875" style="2" bestFit="1" customWidth="1"/>
    <col min="10508" max="10508" width="6.140625" style="2" bestFit="1" customWidth="1"/>
    <col min="10509" max="10509" width="8.7109375" style="2" bestFit="1" customWidth="1"/>
    <col min="10510" max="10510" width="11.140625" style="2" customWidth="1"/>
    <col min="10511" max="10511" width="8" style="2" bestFit="1" customWidth="1"/>
    <col min="10512" max="10512" width="7.5703125" style="2" bestFit="1" customWidth="1"/>
    <col min="10513" max="10513" width="6.140625" style="2" bestFit="1" customWidth="1"/>
    <col min="10514" max="10514" width="9.85546875" style="2" bestFit="1" customWidth="1"/>
    <col min="10515" max="10515" width="10.5703125" style="2" customWidth="1"/>
    <col min="10516" max="10517" width="8.7109375" style="2" bestFit="1" customWidth="1"/>
    <col min="10518" max="10518" width="6.140625" style="2" bestFit="1" customWidth="1"/>
    <col min="10519" max="10752" width="12.85546875" style="2"/>
    <col min="10753" max="10753" width="7" style="2" customWidth="1"/>
    <col min="10754" max="10754" width="33.7109375" style="2" customWidth="1"/>
    <col min="10755" max="10755" width="12.7109375" style="2" customWidth="1"/>
    <col min="10756" max="10757" width="11" style="2" customWidth="1"/>
    <col min="10758" max="10758" width="12.28515625" style="2" customWidth="1"/>
    <col min="10759" max="10759" width="14.85546875" style="2" customWidth="1"/>
    <col min="10760" max="10761" width="10.42578125" style="2" customWidth="1"/>
    <col min="10762" max="10762" width="9.7109375" style="2" customWidth="1"/>
    <col min="10763" max="10763" width="9.85546875" style="2" bestFit="1" customWidth="1"/>
    <col min="10764" max="10764" width="6.140625" style="2" bestFit="1" customWidth="1"/>
    <col min="10765" max="10765" width="8.7109375" style="2" bestFit="1" customWidth="1"/>
    <col min="10766" max="10766" width="11.140625" style="2" customWidth="1"/>
    <col min="10767" max="10767" width="8" style="2" bestFit="1" customWidth="1"/>
    <col min="10768" max="10768" width="7.5703125" style="2" bestFit="1" customWidth="1"/>
    <col min="10769" max="10769" width="6.140625" style="2" bestFit="1" customWidth="1"/>
    <col min="10770" max="10770" width="9.85546875" style="2" bestFit="1" customWidth="1"/>
    <col min="10771" max="10771" width="10.5703125" style="2" customWidth="1"/>
    <col min="10772" max="10773" width="8.7109375" style="2" bestFit="1" customWidth="1"/>
    <col min="10774" max="10774" width="6.140625" style="2" bestFit="1" customWidth="1"/>
    <col min="10775" max="11008" width="12.85546875" style="2"/>
    <col min="11009" max="11009" width="7" style="2" customWidth="1"/>
    <col min="11010" max="11010" width="33.7109375" style="2" customWidth="1"/>
    <col min="11011" max="11011" width="12.7109375" style="2" customWidth="1"/>
    <col min="11012" max="11013" width="11" style="2" customWidth="1"/>
    <col min="11014" max="11014" width="12.28515625" style="2" customWidth="1"/>
    <col min="11015" max="11015" width="14.85546875" style="2" customWidth="1"/>
    <col min="11016" max="11017" width="10.42578125" style="2" customWidth="1"/>
    <col min="11018" max="11018" width="9.7109375" style="2" customWidth="1"/>
    <col min="11019" max="11019" width="9.85546875" style="2" bestFit="1" customWidth="1"/>
    <col min="11020" max="11020" width="6.140625" style="2" bestFit="1" customWidth="1"/>
    <col min="11021" max="11021" width="8.7109375" style="2" bestFit="1" customWidth="1"/>
    <col min="11022" max="11022" width="11.140625" style="2" customWidth="1"/>
    <col min="11023" max="11023" width="8" style="2" bestFit="1" customWidth="1"/>
    <col min="11024" max="11024" width="7.5703125" style="2" bestFit="1" customWidth="1"/>
    <col min="11025" max="11025" width="6.140625" style="2" bestFit="1" customWidth="1"/>
    <col min="11026" max="11026" width="9.85546875" style="2" bestFit="1" customWidth="1"/>
    <col min="11027" max="11027" width="10.5703125" style="2" customWidth="1"/>
    <col min="11028" max="11029" width="8.7109375" style="2" bestFit="1" customWidth="1"/>
    <col min="11030" max="11030" width="6.140625" style="2" bestFit="1" customWidth="1"/>
    <col min="11031" max="11264" width="12.85546875" style="2"/>
    <col min="11265" max="11265" width="7" style="2" customWidth="1"/>
    <col min="11266" max="11266" width="33.7109375" style="2" customWidth="1"/>
    <col min="11267" max="11267" width="12.7109375" style="2" customWidth="1"/>
    <col min="11268" max="11269" width="11" style="2" customWidth="1"/>
    <col min="11270" max="11270" width="12.28515625" style="2" customWidth="1"/>
    <col min="11271" max="11271" width="14.85546875" style="2" customWidth="1"/>
    <col min="11272" max="11273" width="10.42578125" style="2" customWidth="1"/>
    <col min="11274" max="11274" width="9.7109375" style="2" customWidth="1"/>
    <col min="11275" max="11275" width="9.85546875" style="2" bestFit="1" customWidth="1"/>
    <col min="11276" max="11276" width="6.140625" style="2" bestFit="1" customWidth="1"/>
    <col min="11277" max="11277" width="8.7109375" style="2" bestFit="1" customWidth="1"/>
    <col min="11278" max="11278" width="11.140625" style="2" customWidth="1"/>
    <col min="11279" max="11279" width="8" style="2" bestFit="1" customWidth="1"/>
    <col min="11280" max="11280" width="7.5703125" style="2" bestFit="1" customWidth="1"/>
    <col min="11281" max="11281" width="6.140625" style="2" bestFit="1" customWidth="1"/>
    <col min="11282" max="11282" width="9.85546875" style="2" bestFit="1" customWidth="1"/>
    <col min="11283" max="11283" width="10.5703125" style="2" customWidth="1"/>
    <col min="11284" max="11285" width="8.7109375" style="2" bestFit="1" customWidth="1"/>
    <col min="11286" max="11286" width="6.140625" style="2" bestFit="1" customWidth="1"/>
    <col min="11287" max="11520" width="12.85546875" style="2"/>
    <col min="11521" max="11521" width="7" style="2" customWidth="1"/>
    <col min="11522" max="11522" width="33.7109375" style="2" customWidth="1"/>
    <col min="11523" max="11523" width="12.7109375" style="2" customWidth="1"/>
    <col min="11524" max="11525" width="11" style="2" customWidth="1"/>
    <col min="11526" max="11526" width="12.28515625" style="2" customWidth="1"/>
    <col min="11527" max="11527" width="14.85546875" style="2" customWidth="1"/>
    <col min="11528" max="11529" width="10.42578125" style="2" customWidth="1"/>
    <col min="11530" max="11530" width="9.7109375" style="2" customWidth="1"/>
    <col min="11531" max="11531" width="9.85546875" style="2" bestFit="1" customWidth="1"/>
    <col min="11532" max="11532" width="6.140625" style="2" bestFit="1" customWidth="1"/>
    <col min="11533" max="11533" width="8.7109375" style="2" bestFit="1" customWidth="1"/>
    <col min="11534" max="11534" width="11.140625" style="2" customWidth="1"/>
    <col min="11535" max="11535" width="8" style="2" bestFit="1" customWidth="1"/>
    <col min="11536" max="11536" width="7.5703125" style="2" bestFit="1" customWidth="1"/>
    <col min="11537" max="11537" width="6.140625" style="2" bestFit="1" customWidth="1"/>
    <col min="11538" max="11538" width="9.85546875" style="2" bestFit="1" customWidth="1"/>
    <col min="11539" max="11539" width="10.5703125" style="2" customWidth="1"/>
    <col min="11540" max="11541" width="8.7109375" style="2" bestFit="1" customWidth="1"/>
    <col min="11542" max="11542" width="6.140625" style="2" bestFit="1" customWidth="1"/>
    <col min="11543" max="11776" width="12.85546875" style="2"/>
    <col min="11777" max="11777" width="7" style="2" customWidth="1"/>
    <col min="11778" max="11778" width="33.7109375" style="2" customWidth="1"/>
    <col min="11779" max="11779" width="12.7109375" style="2" customWidth="1"/>
    <col min="11780" max="11781" width="11" style="2" customWidth="1"/>
    <col min="11782" max="11782" width="12.28515625" style="2" customWidth="1"/>
    <col min="11783" max="11783" width="14.85546875" style="2" customWidth="1"/>
    <col min="11784" max="11785" width="10.42578125" style="2" customWidth="1"/>
    <col min="11786" max="11786" width="9.7109375" style="2" customWidth="1"/>
    <col min="11787" max="11787" width="9.85546875" style="2" bestFit="1" customWidth="1"/>
    <col min="11788" max="11788" width="6.140625" style="2" bestFit="1" customWidth="1"/>
    <col min="11789" max="11789" width="8.7109375" style="2" bestFit="1" customWidth="1"/>
    <col min="11790" max="11790" width="11.140625" style="2" customWidth="1"/>
    <col min="11791" max="11791" width="8" style="2" bestFit="1" customWidth="1"/>
    <col min="11792" max="11792" width="7.5703125" style="2" bestFit="1" customWidth="1"/>
    <col min="11793" max="11793" width="6.140625" style="2" bestFit="1" customWidth="1"/>
    <col min="11794" max="11794" width="9.85546875" style="2" bestFit="1" customWidth="1"/>
    <col min="11795" max="11795" width="10.5703125" style="2" customWidth="1"/>
    <col min="11796" max="11797" width="8.7109375" style="2" bestFit="1" customWidth="1"/>
    <col min="11798" max="11798" width="6.140625" style="2" bestFit="1" customWidth="1"/>
    <col min="11799" max="12032" width="12.85546875" style="2"/>
    <col min="12033" max="12033" width="7" style="2" customWidth="1"/>
    <col min="12034" max="12034" width="33.7109375" style="2" customWidth="1"/>
    <col min="12035" max="12035" width="12.7109375" style="2" customWidth="1"/>
    <col min="12036" max="12037" width="11" style="2" customWidth="1"/>
    <col min="12038" max="12038" width="12.28515625" style="2" customWidth="1"/>
    <col min="12039" max="12039" width="14.85546875" style="2" customWidth="1"/>
    <col min="12040" max="12041" width="10.42578125" style="2" customWidth="1"/>
    <col min="12042" max="12042" width="9.7109375" style="2" customWidth="1"/>
    <col min="12043" max="12043" width="9.85546875" style="2" bestFit="1" customWidth="1"/>
    <col min="12044" max="12044" width="6.140625" style="2" bestFit="1" customWidth="1"/>
    <col min="12045" max="12045" width="8.7109375" style="2" bestFit="1" customWidth="1"/>
    <col min="12046" max="12046" width="11.140625" style="2" customWidth="1"/>
    <col min="12047" max="12047" width="8" style="2" bestFit="1" customWidth="1"/>
    <col min="12048" max="12048" width="7.5703125" style="2" bestFit="1" customWidth="1"/>
    <col min="12049" max="12049" width="6.140625" style="2" bestFit="1" customWidth="1"/>
    <col min="12050" max="12050" width="9.85546875" style="2" bestFit="1" customWidth="1"/>
    <col min="12051" max="12051" width="10.5703125" style="2" customWidth="1"/>
    <col min="12052" max="12053" width="8.7109375" style="2" bestFit="1" customWidth="1"/>
    <col min="12054" max="12054" width="6.140625" style="2" bestFit="1" customWidth="1"/>
    <col min="12055" max="12288" width="12.85546875" style="2"/>
    <col min="12289" max="12289" width="7" style="2" customWidth="1"/>
    <col min="12290" max="12290" width="33.7109375" style="2" customWidth="1"/>
    <col min="12291" max="12291" width="12.7109375" style="2" customWidth="1"/>
    <col min="12292" max="12293" width="11" style="2" customWidth="1"/>
    <col min="12294" max="12294" width="12.28515625" style="2" customWidth="1"/>
    <col min="12295" max="12295" width="14.85546875" style="2" customWidth="1"/>
    <col min="12296" max="12297" width="10.42578125" style="2" customWidth="1"/>
    <col min="12298" max="12298" width="9.7109375" style="2" customWidth="1"/>
    <col min="12299" max="12299" width="9.85546875" style="2" bestFit="1" customWidth="1"/>
    <col min="12300" max="12300" width="6.140625" style="2" bestFit="1" customWidth="1"/>
    <col min="12301" max="12301" width="8.7109375" style="2" bestFit="1" customWidth="1"/>
    <col min="12302" max="12302" width="11.140625" style="2" customWidth="1"/>
    <col min="12303" max="12303" width="8" style="2" bestFit="1" customWidth="1"/>
    <col min="12304" max="12304" width="7.5703125" style="2" bestFit="1" customWidth="1"/>
    <col min="12305" max="12305" width="6.140625" style="2" bestFit="1" customWidth="1"/>
    <col min="12306" max="12306" width="9.85546875" style="2" bestFit="1" customWidth="1"/>
    <col min="12307" max="12307" width="10.5703125" style="2" customWidth="1"/>
    <col min="12308" max="12309" width="8.7109375" style="2" bestFit="1" customWidth="1"/>
    <col min="12310" max="12310" width="6.140625" style="2" bestFit="1" customWidth="1"/>
    <col min="12311" max="12544" width="12.85546875" style="2"/>
    <col min="12545" max="12545" width="7" style="2" customWidth="1"/>
    <col min="12546" max="12546" width="33.7109375" style="2" customWidth="1"/>
    <col min="12547" max="12547" width="12.7109375" style="2" customWidth="1"/>
    <col min="12548" max="12549" width="11" style="2" customWidth="1"/>
    <col min="12550" max="12550" width="12.28515625" style="2" customWidth="1"/>
    <col min="12551" max="12551" width="14.85546875" style="2" customWidth="1"/>
    <col min="12552" max="12553" width="10.42578125" style="2" customWidth="1"/>
    <col min="12554" max="12554" width="9.7109375" style="2" customWidth="1"/>
    <col min="12555" max="12555" width="9.85546875" style="2" bestFit="1" customWidth="1"/>
    <col min="12556" max="12556" width="6.140625" style="2" bestFit="1" customWidth="1"/>
    <col min="12557" max="12557" width="8.7109375" style="2" bestFit="1" customWidth="1"/>
    <col min="12558" max="12558" width="11.140625" style="2" customWidth="1"/>
    <col min="12559" max="12559" width="8" style="2" bestFit="1" customWidth="1"/>
    <col min="12560" max="12560" width="7.5703125" style="2" bestFit="1" customWidth="1"/>
    <col min="12561" max="12561" width="6.140625" style="2" bestFit="1" customWidth="1"/>
    <col min="12562" max="12562" width="9.85546875" style="2" bestFit="1" customWidth="1"/>
    <col min="12563" max="12563" width="10.5703125" style="2" customWidth="1"/>
    <col min="12564" max="12565" width="8.7109375" style="2" bestFit="1" customWidth="1"/>
    <col min="12566" max="12566" width="6.140625" style="2" bestFit="1" customWidth="1"/>
    <col min="12567" max="12800" width="12.85546875" style="2"/>
    <col min="12801" max="12801" width="7" style="2" customWidth="1"/>
    <col min="12802" max="12802" width="33.7109375" style="2" customWidth="1"/>
    <col min="12803" max="12803" width="12.7109375" style="2" customWidth="1"/>
    <col min="12804" max="12805" width="11" style="2" customWidth="1"/>
    <col min="12806" max="12806" width="12.28515625" style="2" customWidth="1"/>
    <col min="12807" max="12807" width="14.85546875" style="2" customWidth="1"/>
    <col min="12808" max="12809" width="10.42578125" style="2" customWidth="1"/>
    <col min="12810" max="12810" width="9.7109375" style="2" customWidth="1"/>
    <col min="12811" max="12811" width="9.85546875" style="2" bestFit="1" customWidth="1"/>
    <col min="12812" max="12812" width="6.140625" style="2" bestFit="1" customWidth="1"/>
    <col min="12813" max="12813" width="8.7109375" style="2" bestFit="1" customWidth="1"/>
    <col min="12814" max="12814" width="11.140625" style="2" customWidth="1"/>
    <col min="12815" max="12815" width="8" style="2" bestFit="1" customWidth="1"/>
    <col min="12816" max="12816" width="7.5703125" style="2" bestFit="1" customWidth="1"/>
    <col min="12817" max="12817" width="6.140625" style="2" bestFit="1" customWidth="1"/>
    <col min="12818" max="12818" width="9.85546875" style="2" bestFit="1" customWidth="1"/>
    <col min="12819" max="12819" width="10.5703125" style="2" customWidth="1"/>
    <col min="12820" max="12821" width="8.7109375" style="2" bestFit="1" customWidth="1"/>
    <col min="12822" max="12822" width="6.140625" style="2" bestFit="1" customWidth="1"/>
    <col min="12823" max="13056" width="12.85546875" style="2"/>
    <col min="13057" max="13057" width="7" style="2" customWidth="1"/>
    <col min="13058" max="13058" width="33.7109375" style="2" customWidth="1"/>
    <col min="13059" max="13059" width="12.7109375" style="2" customWidth="1"/>
    <col min="13060" max="13061" width="11" style="2" customWidth="1"/>
    <col min="13062" max="13062" width="12.28515625" style="2" customWidth="1"/>
    <col min="13063" max="13063" width="14.85546875" style="2" customWidth="1"/>
    <col min="13064" max="13065" width="10.42578125" style="2" customWidth="1"/>
    <col min="13066" max="13066" width="9.7109375" style="2" customWidth="1"/>
    <col min="13067" max="13067" width="9.85546875" style="2" bestFit="1" customWidth="1"/>
    <col min="13068" max="13068" width="6.140625" style="2" bestFit="1" customWidth="1"/>
    <col min="13069" max="13069" width="8.7109375" style="2" bestFit="1" customWidth="1"/>
    <col min="13070" max="13070" width="11.140625" style="2" customWidth="1"/>
    <col min="13071" max="13071" width="8" style="2" bestFit="1" customWidth="1"/>
    <col min="13072" max="13072" width="7.5703125" style="2" bestFit="1" customWidth="1"/>
    <col min="13073" max="13073" width="6.140625" style="2" bestFit="1" customWidth="1"/>
    <col min="13074" max="13074" width="9.85546875" style="2" bestFit="1" customWidth="1"/>
    <col min="13075" max="13075" width="10.5703125" style="2" customWidth="1"/>
    <col min="13076" max="13077" width="8.7109375" style="2" bestFit="1" customWidth="1"/>
    <col min="13078" max="13078" width="6.140625" style="2" bestFit="1" customWidth="1"/>
    <col min="13079" max="13312" width="12.85546875" style="2"/>
    <col min="13313" max="13313" width="7" style="2" customWidth="1"/>
    <col min="13314" max="13314" width="33.7109375" style="2" customWidth="1"/>
    <col min="13315" max="13315" width="12.7109375" style="2" customWidth="1"/>
    <col min="13316" max="13317" width="11" style="2" customWidth="1"/>
    <col min="13318" max="13318" width="12.28515625" style="2" customWidth="1"/>
    <col min="13319" max="13319" width="14.85546875" style="2" customWidth="1"/>
    <col min="13320" max="13321" width="10.42578125" style="2" customWidth="1"/>
    <col min="13322" max="13322" width="9.7109375" style="2" customWidth="1"/>
    <col min="13323" max="13323" width="9.85546875" style="2" bestFit="1" customWidth="1"/>
    <col min="13324" max="13324" width="6.140625" style="2" bestFit="1" customWidth="1"/>
    <col min="13325" max="13325" width="8.7109375" style="2" bestFit="1" customWidth="1"/>
    <col min="13326" max="13326" width="11.140625" style="2" customWidth="1"/>
    <col min="13327" max="13327" width="8" style="2" bestFit="1" customWidth="1"/>
    <col min="13328" max="13328" width="7.5703125" style="2" bestFit="1" customWidth="1"/>
    <col min="13329" max="13329" width="6.140625" style="2" bestFit="1" customWidth="1"/>
    <col min="13330" max="13330" width="9.85546875" style="2" bestFit="1" customWidth="1"/>
    <col min="13331" max="13331" width="10.5703125" style="2" customWidth="1"/>
    <col min="13332" max="13333" width="8.7109375" style="2" bestFit="1" customWidth="1"/>
    <col min="13334" max="13334" width="6.140625" style="2" bestFit="1" customWidth="1"/>
    <col min="13335" max="13568" width="12.85546875" style="2"/>
    <col min="13569" max="13569" width="7" style="2" customWidth="1"/>
    <col min="13570" max="13570" width="33.7109375" style="2" customWidth="1"/>
    <col min="13571" max="13571" width="12.7109375" style="2" customWidth="1"/>
    <col min="13572" max="13573" width="11" style="2" customWidth="1"/>
    <col min="13574" max="13574" width="12.28515625" style="2" customWidth="1"/>
    <col min="13575" max="13575" width="14.85546875" style="2" customWidth="1"/>
    <col min="13576" max="13577" width="10.42578125" style="2" customWidth="1"/>
    <col min="13578" max="13578" width="9.7109375" style="2" customWidth="1"/>
    <col min="13579" max="13579" width="9.85546875" style="2" bestFit="1" customWidth="1"/>
    <col min="13580" max="13580" width="6.140625" style="2" bestFit="1" customWidth="1"/>
    <col min="13581" max="13581" width="8.7109375" style="2" bestFit="1" customWidth="1"/>
    <col min="13582" max="13582" width="11.140625" style="2" customWidth="1"/>
    <col min="13583" max="13583" width="8" style="2" bestFit="1" customWidth="1"/>
    <col min="13584" max="13584" width="7.5703125" style="2" bestFit="1" customWidth="1"/>
    <col min="13585" max="13585" width="6.140625" style="2" bestFit="1" customWidth="1"/>
    <col min="13586" max="13586" width="9.85546875" style="2" bestFit="1" customWidth="1"/>
    <col min="13587" max="13587" width="10.5703125" style="2" customWidth="1"/>
    <col min="13588" max="13589" width="8.7109375" style="2" bestFit="1" customWidth="1"/>
    <col min="13590" max="13590" width="6.140625" style="2" bestFit="1" customWidth="1"/>
    <col min="13591" max="13824" width="12.85546875" style="2"/>
    <col min="13825" max="13825" width="7" style="2" customWidth="1"/>
    <col min="13826" max="13826" width="33.7109375" style="2" customWidth="1"/>
    <col min="13827" max="13827" width="12.7109375" style="2" customWidth="1"/>
    <col min="13828" max="13829" width="11" style="2" customWidth="1"/>
    <col min="13830" max="13830" width="12.28515625" style="2" customWidth="1"/>
    <col min="13831" max="13831" width="14.85546875" style="2" customWidth="1"/>
    <col min="13832" max="13833" width="10.42578125" style="2" customWidth="1"/>
    <col min="13834" max="13834" width="9.7109375" style="2" customWidth="1"/>
    <col min="13835" max="13835" width="9.85546875" style="2" bestFit="1" customWidth="1"/>
    <col min="13836" max="13836" width="6.140625" style="2" bestFit="1" customWidth="1"/>
    <col min="13837" max="13837" width="8.7109375" style="2" bestFit="1" customWidth="1"/>
    <col min="13838" max="13838" width="11.140625" style="2" customWidth="1"/>
    <col min="13839" max="13839" width="8" style="2" bestFit="1" customWidth="1"/>
    <col min="13840" max="13840" width="7.5703125" style="2" bestFit="1" customWidth="1"/>
    <col min="13841" max="13841" width="6.140625" style="2" bestFit="1" customWidth="1"/>
    <col min="13842" max="13842" width="9.85546875" style="2" bestFit="1" customWidth="1"/>
    <col min="13843" max="13843" width="10.5703125" style="2" customWidth="1"/>
    <col min="13844" max="13845" width="8.7109375" style="2" bestFit="1" customWidth="1"/>
    <col min="13846" max="13846" width="6.140625" style="2" bestFit="1" customWidth="1"/>
    <col min="13847" max="14080" width="12.85546875" style="2"/>
    <col min="14081" max="14081" width="7" style="2" customWidth="1"/>
    <col min="14082" max="14082" width="33.7109375" style="2" customWidth="1"/>
    <col min="14083" max="14083" width="12.7109375" style="2" customWidth="1"/>
    <col min="14084" max="14085" width="11" style="2" customWidth="1"/>
    <col min="14086" max="14086" width="12.28515625" style="2" customWidth="1"/>
    <col min="14087" max="14087" width="14.85546875" style="2" customWidth="1"/>
    <col min="14088" max="14089" width="10.42578125" style="2" customWidth="1"/>
    <col min="14090" max="14090" width="9.7109375" style="2" customWidth="1"/>
    <col min="14091" max="14091" width="9.85546875" style="2" bestFit="1" customWidth="1"/>
    <col min="14092" max="14092" width="6.140625" style="2" bestFit="1" customWidth="1"/>
    <col min="14093" max="14093" width="8.7109375" style="2" bestFit="1" customWidth="1"/>
    <col min="14094" max="14094" width="11.140625" style="2" customWidth="1"/>
    <col min="14095" max="14095" width="8" style="2" bestFit="1" customWidth="1"/>
    <col min="14096" max="14096" width="7.5703125" style="2" bestFit="1" customWidth="1"/>
    <col min="14097" max="14097" width="6.140625" style="2" bestFit="1" customWidth="1"/>
    <col min="14098" max="14098" width="9.85546875" style="2" bestFit="1" customWidth="1"/>
    <col min="14099" max="14099" width="10.5703125" style="2" customWidth="1"/>
    <col min="14100" max="14101" width="8.7109375" style="2" bestFit="1" customWidth="1"/>
    <col min="14102" max="14102" width="6.140625" style="2" bestFit="1" customWidth="1"/>
    <col min="14103" max="14336" width="12.85546875" style="2"/>
    <col min="14337" max="14337" width="7" style="2" customWidth="1"/>
    <col min="14338" max="14338" width="33.7109375" style="2" customWidth="1"/>
    <col min="14339" max="14339" width="12.7109375" style="2" customWidth="1"/>
    <col min="14340" max="14341" width="11" style="2" customWidth="1"/>
    <col min="14342" max="14342" width="12.28515625" style="2" customWidth="1"/>
    <col min="14343" max="14343" width="14.85546875" style="2" customWidth="1"/>
    <col min="14344" max="14345" width="10.42578125" style="2" customWidth="1"/>
    <col min="14346" max="14346" width="9.7109375" style="2" customWidth="1"/>
    <col min="14347" max="14347" width="9.85546875" style="2" bestFit="1" customWidth="1"/>
    <col min="14348" max="14348" width="6.140625" style="2" bestFit="1" customWidth="1"/>
    <col min="14349" max="14349" width="8.7109375" style="2" bestFit="1" customWidth="1"/>
    <col min="14350" max="14350" width="11.140625" style="2" customWidth="1"/>
    <col min="14351" max="14351" width="8" style="2" bestFit="1" customWidth="1"/>
    <col min="14352" max="14352" width="7.5703125" style="2" bestFit="1" customWidth="1"/>
    <col min="14353" max="14353" width="6.140625" style="2" bestFit="1" customWidth="1"/>
    <col min="14354" max="14354" width="9.85546875" style="2" bestFit="1" customWidth="1"/>
    <col min="14355" max="14355" width="10.5703125" style="2" customWidth="1"/>
    <col min="14356" max="14357" width="8.7109375" style="2" bestFit="1" customWidth="1"/>
    <col min="14358" max="14358" width="6.140625" style="2" bestFit="1" customWidth="1"/>
    <col min="14359" max="14592" width="12.85546875" style="2"/>
    <col min="14593" max="14593" width="7" style="2" customWidth="1"/>
    <col min="14594" max="14594" width="33.7109375" style="2" customWidth="1"/>
    <col min="14595" max="14595" width="12.7109375" style="2" customWidth="1"/>
    <col min="14596" max="14597" width="11" style="2" customWidth="1"/>
    <col min="14598" max="14598" width="12.28515625" style="2" customWidth="1"/>
    <col min="14599" max="14599" width="14.85546875" style="2" customWidth="1"/>
    <col min="14600" max="14601" width="10.42578125" style="2" customWidth="1"/>
    <col min="14602" max="14602" width="9.7109375" style="2" customWidth="1"/>
    <col min="14603" max="14603" width="9.85546875" style="2" bestFit="1" customWidth="1"/>
    <col min="14604" max="14604" width="6.140625" style="2" bestFit="1" customWidth="1"/>
    <col min="14605" max="14605" width="8.7109375" style="2" bestFit="1" customWidth="1"/>
    <col min="14606" max="14606" width="11.140625" style="2" customWidth="1"/>
    <col min="14607" max="14607" width="8" style="2" bestFit="1" customWidth="1"/>
    <col min="14608" max="14608" width="7.5703125" style="2" bestFit="1" customWidth="1"/>
    <col min="14609" max="14609" width="6.140625" style="2" bestFit="1" customWidth="1"/>
    <col min="14610" max="14610" width="9.85546875" style="2" bestFit="1" customWidth="1"/>
    <col min="14611" max="14611" width="10.5703125" style="2" customWidth="1"/>
    <col min="14612" max="14613" width="8.7109375" style="2" bestFit="1" customWidth="1"/>
    <col min="14614" max="14614" width="6.140625" style="2" bestFit="1" customWidth="1"/>
    <col min="14615" max="14848" width="12.85546875" style="2"/>
    <col min="14849" max="14849" width="7" style="2" customWidth="1"/>
    <col min="14850" max="14850" width="33.7109375" style="2" customWidth="1"/>
    <col min="14851" max="14851" width="12.7109375" style="2" customWidth="1"/>
    <col min="14852" max="14853" width="11" style="2" customWidth="1"/>
    <col min="14854" max="14854" width="12.28515625" style="2" customWidth="1"/>
    <col min="14855" max="14855" width="14.85546875" style="2" customWidth="1"/>
    <col min="14856" max="14857" width="10.42578125" style="2" customWidth="1"/>
    <col min="14858" max="14858" width="9.7109375" style="2" customWidth="1"/>
    <col min="14859" max="14859" width="9.85546875" style="2" bestFit="1" customWidth="1"/>
    <col min="14860" max="14860" width="6.140625" style="2" bestFit="1" customWidth="1"/>
    <col min="14861" max="14861" width="8.7109375" style="2" bestFit="1" customWidth="1"/>
    <col min="14862" max="14862" width="11.140625" style="2" customWidth="1"/>
    <col min="14863" max="14863" width="8" style="2" bestFit="1" customWidth="1"/>
    <col min="14864" max="14864" width="7.5703125" style="2" bestFit="1" customWidth="1"/>
    <col min="14865" max="14865" width="6.140625" style="2" bestFit="1" customWidth="1"/>
    <col min="14866" max="14866" width="9.85546875" style="2" bestFit="1" customWidth="1"/>
    <col min="14867" max="14867" width="10.5703125" style="2" customWidth="1"/>
    <col min="14868" max="14869" width="8.7109375" style="2" bestFit="1" customWidth="1"/>
    <col min="14870" max="14870" width="6.140625" style="2" bestFit="1" customWidth="1"/>
    <col min="14871" max="15104" width="12.85546875" style="2"/>
    <col min="15105" max="15105" width="7" style="2" customWidth="1"/>
    <col min="15106" max="15106" width="33.7109375" style="2" customWidth="1"/>
    <col min="15107" max="15107" width="12.7109375" style="2" customWidth="1"/>
    <col min="15108" max="15109" width="11" style="2" customWidth="1"/>
    <col min="15110" max="15110" width="12.28515625" style="2" customWidth="1"/>
    <col min="15111" max="15111" width="14.85546875" style="2" customWidth="1"/>
    <col min="15112" max="15113" width="10.42578125" style="2" customWidth="1"/>
    <col min="15114" max="15114" width="9.7109375" style="2" customWidth="1"/>
    <col min="15115" max="15115" width="9.85546875" style="2" bestFit="1" customWidth="1"/>
    <col min="15116" max="15116" width="6.140625" style="2" bestFit="1" customWidth="1"/>
    <col min="15117" max="15117" width="8.7109375" style="2" bestFit="1" customWidth="1"/>
    <col min="15118" max="15118" width="11.140625" style="2" customWidth="1"/>
    <col min="15119" max="15119" width="8" style="2" bestFit="1" customWidth="1"/>
    <col min="15120" max="15120" width="7.5703125" style="2" bestFit="1" customWidth="1"/>
    <col min="15121" max="15121" width="6.140625" style="2" bestFit="1" customWidth="1"/>
    <col min="15122" max="15122" width="9.85546875" style="2" bestFit="1" customWidth="1"/>
    <col min="15123" max="15123" width="10.5703125" style="2" customWidth="1"/>
    <col min="15124" max="15125" width="8.7109375" style="2" bestFit="1" customWidth="1"/>
    <col min="15126" max="15126" width="6.140625" style="2" bestFit="1" customWidth="1"/>
    <col min="15127" max="15360" width="12.85546875" style="2"/>
    <col min="15361" max="15361" width="7" style="2" customWidth="1"/>
    <col min="15362" max="15362" width="33.7109375" style="2" customWidth="1"/>
    <col min="15363" max="15363" width="12.7109375" style="2" customWidth="1"/>
    <col min="15364" max="15365" width="11" style="2" customWidth="1"/>
    <col min="15366" max="15366" width="12.28515625" style="2" customWidth="1"/>
    <col min="15367" max="15367" width="14.85546875" style="2" customWidth="1"/>
    <col min="15368" max="15369" width="10.42578125" style="2" customWidth="1"/>
    <col min="15370" max="15370" width="9.7109375" style="2" customWidth="1"/>
    <col min="15371" max="15371" width="9.85546875" style="2" bestFit="1" customWidth="1"/>
    <col min="15372" max="15372" width="6.140625" style="2" bestFit="1" customWidth="1"/>
    <col min="15373" max="15373" width="8.7109375" style="2" bestFit="1" customWidth="1"/>
    <col min="15374" max="15374" width="11.140625" style="2" customWidth="1"/>
    <col min="15375" max="15375" width="8" style="2" bestFit="1" customWidth="1"/>
    <col min="15376" max="15376" width="7.5703125" style="2" bestFit="1" customWidth="1"/>
    <col min="15377" max="15377" width="6.140625" style="2" bestFit="1" customWidth="1"/>
    <col min="15378" max="15378" width="9.85546875" style="2" bestFit="1" customWidth="1"/>
    <col min="15379" max="15379" width="10.5703125" style="2" customWidth="1"/>
    <col min="15380" max="15381" width="8.7109375" style="2" bestFit="1" customWidth="1"/>
    <col min="15382" max="15382" width="6.140625" style="2" bestFit="1" customWidth="1"/>
    <col min="15383" max="15616" width="12.85546875" style="2"/>
    <col min="15617" max="15617" width="7" style="2" customWidth="1"/>
    <col min="15618" max="15618" width="33.7109375" style="2" customWidth="1"/>
    <col min="15619" max="15619" width="12.7109375" style="2" customWidth="1"/>
    <col min="15620" max="15621" width="11" style="2" customWidth="1"/>
    <col min="15622" max="15622" width="12.28515625" style="2" customWidth="1"/>
    <col min="15623" max="15623" width="14.85546875" style="2" customWidth="1"/>
    <col min="15624" max="15625" width="10.42578125" style="2" customWidth="1"/>
    <col min="15626" max="15626" width="9.7109375" style="2" customWidth="1"/>
    <col min="15627" max="15627" width="9.85546875" style="2" bestFit="1" customWidth="1"/>
    <col min="15628" max="15628" width="6.140625" style="2" bestFit="1" customWidth="1"/>
    <col min="15629" max="15629" width="8.7109375" style="2" bestFit="1" customWidth="1"/>
    <col min="15630" max="15630" width="11.140625" style="2" customWidth="1"/>
    <col min="15631" max="15631" width="8" style="2" bestFit="1" customWidth="1"/>
    <col min="15632" max="15632" width="7.5703125" style="2" bestFit="1" customWidth="1"/>
    <col min="15633" max="15633" width="6.140625" style="2" bestFit="1" customWidth="1"/>
    <col min="15634" max="15634" width="9.85546875" style="2" bestFit="1" customWidth="1"/>
    <col min="15635" max="15635" width="10.5703125" style="2" customWidth="1"/>
    <col min="15636" max="15637" width="8.7109375" style="2" bestFit="1" customWidth="1"/>
    <col min="15638" max="15638" width="6.140625" style="2" bestFit="1" customWidth="1"/>
    <col min="15639" max="15872" width="12.85546875" style="2"/>
    <col min="15873" max="15873" width="7" style="2" customWidth="1"/>
    <col min="15874" max="15874" width="33.7109375" style="2" customWidth="1"/>
    <col min="15875" max="15875" width="12.7109375" style="2" customWidth="1"/>
    <col min="15876" max="15877" width="11" style="2" customWidth="1"/>
    <col min="15878" max="15878" width="12.28515625" style="2" customWidth="1"/>
    <col min="15879" max="15879" width="14.85546875" style="2" customWidth="1"/>
    <col min="15880" max="15881" width="10.42578125" style="2" customWidth="1"/>
    <col min="15882" max="15882" width="9.7109375" style="2" customWidth="1"/>
    <col min="15883" max="15883" width="9.85546875" style="2" bestFit="1" customWidth="1"/>
    <col min="15884" max="15884" width="6.140625" style="2" bestFit="1" customWidth="1"/>
    <col min="15885" max="15885" width="8.7109375" style="2" bestFit="1" customWidth="1"/>
    <col min="15886" max="15886" width="11.140625" style="2" customWidth="1"/>
    <col min="15887" max="15887" width="8" style="2" bestFit="1" customWidth="1"/>
    <col min="15888" max="15888" width="7.5703125" style="2" bestFit="1" customWidth="1"/>
    <col min="15889" max="15889" width="6.140625" style="2" bestFit="1" customWidth="1"/>
    <col min="15890" max="15890" width="9.85546875" style="2" bestFit="1" customWidth="1"/>
    <col min="15891" max="15891" width="10.5703125" style="2" customWidth="1"/>
    <col min="15892" max="15893" width="8.7109375" style="2" bestFit="1" customWidth="1"/>
    <col min="15894" max="15894" width="6.140625" style="2" bestFit="1" customWidth="1"/>
    <col min="15895" max="16128" width="12.85546875" style="2"/>
    <col min="16129" max="16129" width="7" style="2" customWidth="1"/>
    <col min="16130" max="16130" width="33.7109375" style="2" customWidth="1"/>
    <col min="16131" max="16131" width="12.7109375" style="2" customWidth="1"/>
    <col min="16132" max="16133" width="11" style="2" customWidth="1"/>
    <col min="16134" max="16134" width="12.28515625" style="2" customWidth="1"/>
    <col min="16135" max="16135" width="14.85546875" style="2" customWidth="1"/>
    <col min="16136" max="16137" width="10.42578125" style="2" customWidth="1"/>
    <col min="16138" max="16138" width="9.7109375" style="2" customWidth="1"/>
    <col min="16139" max="16139" width="9.85546875" style="2" bestFit="1" customWidth="1"/>
    <col min="16140" max="16140" width="6.140625" style="2" bestFit="1" customWidth="1"/>
    <col min="16141" max="16141" width="8.7109375" style="2" bestFit="1" customWidth="1"/>
    <col min="16142" max="16142" width="11.140625" style="2" customWidth="1"/>
    <col min="16143" max="16143" width="8" style="2" bestFit="1" customWidth="1"/>
    <col min="16144" max="16144" width="7.5703125" style="2" bestFit="1" customWidth="1"/>
    <col min="16145" max="16145" width="6.140625" style="2" bestFit="1" customWidth="1"/>
    <col min="16146" max="16146" width="9.85546875" style="2" bestFit="1" customWidth="1"/>
    <col min="16147" max="16147" width="10.5703125" style="2" customWidth="1"/>
    <col min="16148" max="16149" width="8.7109375" style="2" bestFit="1" customWidth="1"/>
    <col min="16150" max="16150" width="6.140625" style="2" bestFit="1" customWidth="1"/>
    <col min="16151" max="16384" width="12.85546875" style="2"/>
  </cols>
  <sheetData>
    <row r="1" spans="1:23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1" customHeight="1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ht="21" customHeigh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3" ht="18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ht="19.5" customHeight="1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1" t="s">
        <v>4</v>
      </c>
      <c r="N5" s="11"/>
      <c r="O5" s="11"/>
      <c r="P5" s="11"/>
      <c r="Q5" s="11"/>
      <c r="R5" s="11" t="s">
        <v>4</v>
      </c>
      <c r="S5" s="11"/>
      <c r="T5" s="11"/>
      <c r="U5" s="11"/>
      <c r="V5" s="11"/>
    </row>
    <row r="6" spans="1:23" ht="19.5" customHeight="1">
      <c r="A6" s="12" t="s">
        <v>5</v>
      </c>
      <c r="B6" s="12" t="s">
        <v>6</v>
      </c>
      <c r="C6" s="12" t="s">
        <v>7</v>
      </c>
      <c r="D6" s="13" t="s">
        <v>8</v>
      </c>
      <c r="E6" s="13"/>
      <c r="F6" s="13"/>
      <c r="G6" s="13"/>
      <c r="H6" s="14" t="s">
        <v>9</v>
      </c>
      <c r="I6" s="14"/>
      <c r="J6" s="14"/>
      <c r="K6" s="14"/>
      <c r="L6" s="14"/>
      <c r="M6" s="14" t="s">
        <v>10</v>
      </c>
      <c r="N6" s="14"/>
      <c r="O6" s="14"/>
      <c r="P6" s="14"/>
      <c r="Q6" s="14"/>
      <c r="R6" s="14" t="s">
        <v>11</v>
      </c>
      <c r="S6" s="14"/>
      <c r="T6" s="14"/>
      <c r="U6" s="14"/>
      <c r="V6" s="14"/>
    </row>
    <row r="7" spans="1:23" ht="54" customHeight="1">
      <c r="A7" s="12"/>
      <c r="B7" s="12"/>
      <c r="C7" s="12"/>
      <c r="D7" s="14" t="s">
        <v>12</v>
      </c>
      <c r="E7" s="14"/>
      <c r="F7" s="14" t="s">
        <v>13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3" ht="22.15" customHeight="1">
      <c r="A8" s="12"/>
      <c r="B8" s="12"/>
      <c r="C8" s="12"/>
      <c r="D8" s="14" t="s">
        <v>14</v>
      </c>
      <c r="E8" s="14" t="s">
        <v>15</v>
      </c>
      <c r="F8" s="14" t="s">
        <v>14</v>
      </c>
      <c r="G8" s="14" t="s">
        <v>15</v>
      </c>
      <c r="H8" s="14" t="s">
        <v>7</v>
      </c>
      <c r="I8" s="14" t="s">
        <v>12</v>
      </c>
      <c r="J8" s="14"/>
      <c r="K8" s="14"/>
      <c r="L8" s="14"/>
      <c r="M8" s="14" t="s">
        <v>7</v>
      </c>
      <c r="N8" s="14" t="s">
        <v>12</v>
      </c>
      <c r="O8" s="14"/>
      <c r="P8" s="14"/>
      <c r="Q8" s="14"/>
      <c r="R8" s="14" t="s">
        <v>7</v>
      </c>
      <c r="S8" s="14" t="s">
        <v>12</v>
      </c>
      <c r="T8" s="14"/>
      <c r="U8" s="14"/>
      <c r="V8" s="14"/>
    </row>
    <row r="9" spans="1:23" ht="22.15" customHeight="1">
      <c r="A9" s="12"/>
      <c r="B9" s="12"/>
      <c r="C9" s="12"/>
      <c r="D9" s="14"/>
      <c r="E9" s="14"/>
      <c r="F9" s="14"/>
      <c r="G9" s="14"/>
      <c r="H9" s="14"/>
      <c r="I9" s="14" t="s">
        <v>14</v>
      </c>
      <c r="J9" s="14" t="s">
        <v>15</v>
      </c>
      <c r="K9" s="14"/>
      <c r="L9" s="14"/>
      <c r="M9" s="14"/>
      <c r="N9" s="14" t="s">
        <v>14</v>
      </c>
      <c r="O9" s="14" t="s">
        <v>15</v>
      </c>
      <c r="P9" s="14"/>
      <c r="Q9" s="14"/>
      <c r="R9" s="14"/>
      <c r="S9" s="14" t="s">
        <v>14</v>
      </c>
      <c r="T9" s="14" t="s">
        <v>15</v>
      </c>
      <c r="U9" s="14"/>
      <c r="V9" s="14"/>
    </row>
    <row r="10" spans="1:23" ht="50.45" customHeight="1">
      <c r="A10" s="12"/>
      <c r="B10" s="12"/>
      <c r="C10" s="12"/>
      <c r="D10" s="14"/>
      <c r="E10" s="14"/>
      <c r="F10" s="14"/>
      <c r="G10" s="14"/>
      <c r="H10" s="14"/>
      <c r="I10" s="14"/>
      <c r="J10" s="15" t="s">
        <v>7</v>
      </c>
      <c r="K10" s="15" t="s">
        <v>16</v>
      </c>
      <c r="L10" s="15" t="s">
        <v>17</v>
      </c>
      <c r="M10" s="14"/>
      <c r="N10" s="14"/>
      <c r="O10" s="15" t="s">
        <v>7</v>
      </c>
      <c r="P10" s="15" t="s">
        <v>16</v>
      </c>
      <c r="Q10" s="15" t="s">
        <v>17</v>
      </c>
      <c r="R10" s="14"/>
      <c r="S10" s="14"/>
      <c r="T10" s="15" t="s">
        <v>7</v>
      </c>
      <c r="U10" s="15" t="s">
        <v>16</v>
      </c>
      <c r="V10" s="15" t="s">
        <v>17</v>
      </c>
    </row>
    <row r="11" spans="1:23" s="20" customFormat="1" ht="18.75">
      <c r="A11" s="16"/>
      <c r="B11" s="17" t="s">
        <v>18</v>
      </c>
      <c r="C11" s="18">
        <f>C12+C16+C32</f>
        <v>1016580</v>
      </c>
      <c r="D11" s="18">
        <f t="shared" ref="D11:V11" si="0">D12+D16+D32</f>
        <v>650997</v>
      </c>
      <c r="E11" s="18">
        <f t="shared" si="0"/>
        <v>271985</v>
      </c>
      <c r="F11" s="18">
        <f t="shared" si="0"/>
        <v>46799</v>
      </c>
      <c r="G11" s="18">
        <f t="shared" si="0"/>
        <v>46799</v>
      </c>
      <c r="H11" s="18">
        <f t="shared" si="0"/>
        <v>360090</v>
      </c>
      <c r="I11" s="18">
        <f t="shared" si="0"/>
        <v>164605</v>
      </c>
      <c r="J11" s="18">
        <f t="shared" si="0"/>
        <v>195485</v>
      </c>
      <c r="K11" s="18">
        <f t="shared" si="0"/>
        <v>195485</v>
      </c>
      <c r="L11" s="18">
        <f t="shared" si="0"/>
        <v>0</v>
      </c>
      <c r="M11" s="18">
        <f t="shared" si="0"/>
        <v>99571</v>
      </c>
      <c r="N11" s="18">
        <f t="shared" si="0"/>
        <v>91071</v>
      </c>
      <c r="O11" s="18">
        <f t="shared" si="0"/>
        <v>8500</v>
      </c>
      <c r="P11" s="18">
        <f t="shared" si="0"/>
        <v>8500</v>
      </c>
      <c r="Q11" s="18">
        <f t="shared" si="0"/>
        <v>0</v>
      </c>
      <c r="R11" s="18">
        <f t="shared" si="0"/>
        <v>463321</v>
      </c>
      <c r="S11" s="18">
        <f t="shared" si="0"/>
        <v>395321</v>
      </c>
      <c r="T11" s="18">
        <f t="shared" si="0"/>
        <v>68000</v>
      </c>
      <c r="U11" s="18">
        <f t="shared" si="0"/>
        <v>68000</v>
      </c>
      <c r="V11" s="18">
        <f t="shared" si="0"/>
        <v>0</v>
      </c>
      <c r="W11" s="19"/>
    </row>
    <row r="12" spans="1:23" s="20" customFormat="1" ht="18.75">
      <c r="A12" s="21" t="s">
        <v>19</v>
      </c>
      <c r="B12" s="22" t="s">
        <v>20</v>
      </c>
      <c r="C12" s="22">
        <f>C13+C14+C15</f>
        <v>115436</v>
      </c>
      <c r="D12" s="22">
        <f t="shared" ref="D12:V12" si="1">D13+D14+D15</f>
        <v>98632</v>
      </c>
      <c r="E12" s="22">
        <f t="shared" si="1"/>
        <v>16804</v>
      </c>
      <c r="F12" s="22">
        <f t="shared" si="1"/>
        <v>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45500</v>
      </c>
      <c r="N12" s="22">
        <f t="shared" si="1"/>
        <v>40500</v>
      </c>
      <c r="O12" s="22">
        <f t="shared" si="1"/>
        <v>5000</v>
      </c>
      <c r="P12" s="22">
        <f t="shared" si="1"/>
        <v>5000</v>
      </c>
      <c r="Q12" s="22">
        <f t="shared" si="1"/>
        <v>0</v>
      </c>
      <c r="R12" s="22">
        <f t="shared" si="1"/>
        <v>69936</v>
      </c>
      <c r="S12" s="22">
        <f t="shared" si="1"/>
        <v>58132</v>
      </c>
      <c r="T12" s="22">
        <f t="shared" si="1"/>
        <v>11804</v>
      </c>
      <c r="U12" s="22">
        <f t="shared" si="1"/>
        <v>11804</v>
      </c>
      <c r="V12" s="22">
        <f t="shared" si="1"/>
        <v>0</v>
      </c>
      <c r="W12" s="19"/>
    </row>
    <row r="13" spans="1:23" s="20" customFormat="1" ht="31.5">
      <c r="A13" s="23">
        <v>1</v>
      </c>
      <c r="B13" s="24" t="s">
        <v>21</v>
      </c>
      <c r="C13" s="25">
        <f>D13+E13+F13+G13</f>
        <v>45500</v>
      </c>
      <c r="D13" s="25">
        <f t="shared" ref="D13:E32" si="2">I13+N13+S13</f>
        <v>40500</v>
      </c>
      <c r="E13" s="25">
        <f t="shared" si="2"/>
        <v>5000</v>
      </c>
      <c r="F13" s="25"/>
      <c r="G13" s="25"/>
      <c r="H13" s="25">
        <f>J13+I13</f>
        <v>0</v>
      </c>
      <c r="I13" s="25"/>
      <c r="J13" s="25">
        <f>K13+L13</f>
        <v>0</v>
      </c>
      <c r="K13" s="25"/>
      <c r="L13" s="25"/>
      <c r="M13" s="25">
        <f>O13+N13</f>
        <v>45500</v>
      </c>
      <c r="N13" s="25">
        <v>40500</v>
      </c>
      <c r="O13" s="25">
        <f>P13</f>
        <v>5000</v>
      </c>
      <c r="P13" s="25">
        <v>5000</v>
      </c>
      <c r="Q13" s="25"/>
      <c r="R13" s="25">
        <f>T13+S13</f>
        <v>0</v>
      </c>
      <c r="S13" s="25"/>
      <c r="T13" s="25">
        <f>U13+V13</f>
        <v>0</v>
      </c>
      <c r="U13" s="25"/>
      <c r="V13" s="25"/>
    </row>
    <row r="14" spans="1:23" s="20" customFormat="1" ht="18.75">
      <c r="A14" s="23">
        <v>2</v>
      </c>
      <c r="B14" s="24" t="s">
        <v>22</v>
      </c>
      <c r="C14" s="25">
        <f t="shared" ref="C14:C32" si="3">D14+E14+F14+G14</f>
        <v>22900</v>
      </c>
      <c r="D14" s="25">
        <f t="shared" si="2"/>
        <v>21996</v>
      </c>
      <c r="E14" s="25">
        <f t="shared" si="2"/>
        <v>904</v>
      </c>
      <c r="F14" s="25"/>
      <c r="G14" s="25"/>
      <c r="H14" s="25">
        <f t="shared" ref="H14:H32" si="4">J14+I14</f>
        <v>0</v>
      </c>
      <c r="I14" s="25"/>
      <c r="J14" s="25">
        <f t="shared" ref="J14:J29" si="5">K14+L14</f>
        <v>0</v>
      </c>
      <c r="K14" s="25"/>
      <c r="L14" s="25"/>
      <c r="M14" s="25">
        <f t="shared" ref="M14:M32" si="6">O14+N14</f>
        <v>0</v>
      </c>
      <c r="N14" s="25"/>
      <c r="O14" s="25">
        <f t="shared" ref="O14:O32" si="7">P14</f>
        <v>0</v>
      </c>
      <c r="P14" s="25"/>
      <c r="Q14" s="25"/>
      <c r="R14" s="25">
        <f t="shared" ref="R14:R32" si="8">T14+S14</f>
        <v>22900</v>
      </c>
      <c r="S14" s="25">
        <v>21996</v>
      </c>
      <c r="T14" s="25">
        <f t="shared" ref="T14:T32" si="9">U14+V14</f>
        <v>904</v>
      </c>
      <c r="U14" s="25">
        <v>904</v>
      </c>
      <c r="V14" s="25"/>
    </row>
    <row r="15" spans="1:23" s="20" customFormat="1" ht="18.75">
      <c r="A15" s="23">
        <v>3</v>
      </c>
      <c r="B15" s="24" t="s">
        <v>23</v>
      </c>
      <c r="C15" s="25">
        <f t="shared" si="3"/>
        <v>47036</v>
      </c>
      <c r="D15" s="25">
        <f t="shared" si="2"/>
        <v>36136</v>
      </c>
      <c r="E15" s="25">
        <f t="shared" si="2"/>
        <v>10900</v>
      </c>
      <c r="F15" s="25"/>
      <c r="G15" s="25"/>
      <c r="H15" s="25">
        <f t="shared" si="4"/>
        <v>0</v>
      </c>
      <c r="I15" s="25"/>
      <c r="J15" s="25">
        <f t="shared" si="5"/>
        <v>0</v>
      </c>
      <c r="K15" s="25"/>
      <c r="L15" s="25"/>
      <c r="M15" s="25">
        <f t="shared" si="6"/>
        <v>0</v>
      </c>
      <c r="N15" s="25"/>
      <c r="O15" s="25">
        <f t="shared" si="7"/>
        <v>0</v>
      </c>
      <c r="P15" s="25"/>
      <c r="Q15" s="25"/>
      <c r="R15" s="25">
        <f t="shared" si="8"/>
        <v>47036</v>
      </c>
      <c r="S15" s="25">
        <v>36136</v>
      </c>
      <c r="T15" s="25">
        <f t="shared" si="9"/>
        <v>10900</v>
      </c>
      <c r="U15" s="25">
        <v>10900</v>
      </c>
      <c r="V15" s="25"/>
    </row>
    <row r="16" spans="1:23" s="29" customFormat="1" ht="18.75">
      <c r="A16" s="26" t="s">
        <v>24</v>
      </c>
      <c r="B16" s="27" t="s">
        <v>25</v>
      </c>
      <c r="C16" s="28">
        <f>SUM(C17:C31)</f>
        <v>723574</v>
      </c>
      <c r="D16" s="28">
        <f t="shared" ref="D16:V16" si="10">SUM(D17:D31)</f>
        <v>540638</v>
      </c>
      <c r="E16" s="28">
        <f t="shared" si="10"/>
        <v>182936</v>
      </c>
      <c r="F16" s="28">
        <f t="shared" si="10"/>
        <v>0</v>
      </c>
      <c r="G16" s="28">
        <f t="shared" si="10"/>
        <v>0</v>
      </c>
      <c r="H16" s="28">
        <f t="shared" si="10"/>
        <v>306886</v>
      </c>
      <c r="I16" s="28">
        <f t="shared" si="10"/>
        <v>154605</v>
      </c>
      <c r="J16" s="28">
        <f t="shared" si="10"/>
        <v>152281</v>
      </c>
      <c r="K16" s="28">
        <f t="shared" si="10"/>
        <v>152281</v>
      </c>
      <c r="L16" s="28">
        <f t="shared" si="10"/>
        <v>0</v>
      </c>
      <c r="M16" s="28">
        <f t="shared" si="10"/>
        <v>51303</v>
      </c>
      <c r="N16" s="28">
        <f t="shared" si="10"/>
        <v>48844</v>
      </c>
      <c r="O16" s="28">
        <f t="shared" si="10"/>
        <v>2459</v>
      </c>
      <c r="P16" s="28">
        <f t="shared" si="10"/>
        <v>2459</v>
      </c>
      <c r="Q16" s="28">
        <f t="shared" si="10"/>
        <v>0</v>
      </c>
      <c r="R16" s="28">
        <f t="shared" si="10"/>
        <v>365385</v>
      </c>
      <c r="S16" s="28">
        <f t="shared" si="10"/>
        <v>337189</v>
      </c>
      <c r="T16" s="28">
        <f t="shared" si="10"/>
        <v>28196</v>
      </c>
      <c r="U16" s="28">
        <f t="shared" si="10"/>
        <v>28196</v>
      </c>
      <c r="V16" s="28">
        <f t="shared" si="10"/>
        <v>0</v>
      </c>
    </row>
    <row r="17" spans="1:22" s="20" customFormat="1" ht="18.75">
      <c r="A17" s="23">
        <v>1</v>
      </c>
      <c r="B17" s="24" t="s">
        <v>26</v>
      </c>
      <c r="C17" s="25">
        <f t="shared" si="3"/>
        <v>85682</v>
      </c>
      <c r="D17" s="25">
        <f t="shared" si="2"/>
        <v>61526</v>
      </c>
      <c r="E17" s="25">
        <f t="shared" si="2"/>
        <v>24156</v>
      </c>
      <c r="F17" s="25"/>
      <c r="G17" s="25"/>
      <c r="H17" s="25">
        <f t="shared" si="4"/>
        <v>22571</v>
      </c>
      <c r="I17" s="25">
        <v>1226</v>
      </c>
      <c r="J17" s="25">
        <f t="shared" si="5"/>
        <v>21345</v>
      </c>
      <c r="K17" s="25">
        <v>21345</v>
      </c>
      <c r="L17" s="25"/>
      <c r="M17" s="25">
        <f t="shared" si="6"/>
        <v>19000</v>
      </c>
      <c r="N17" s="25">
        <v>16900</v>
      </c>
      <c r="O17" s="25">
        <f t="shared" si="7"/>
        <v>2100</v>
      </c>
      <c r="P17" s="25">
        <v>2100</v>
      </c>
      <c r="Q17" s="25"/>
      <c r="R17" s="25">
        <f t="shared" si="8"/>
        <v>44111</v>
      </c>
      <c r="S17" s="25">
        <f>5160+12800+25440</f>
        <v>43400</v>
      </c>
      <c r="T17" s="25">
        <f t="shared" si="9"/>
        <v>711</v>
      </c>
      <c r="U17" s="25">
        <f>531+180</f>
        <v>711</v>
      </c>
      <c r="V17" s="25"/>
    </row>
    <row r="18" spans="1:22" s="20" customFormat="1" ht="18.75">
      <c r="A18" s="23">
        <v>2</v>
      </c>
      <c r="B18" s="24" t="s">
        <v>27</v>
      </c>
      <c r="C18" s="25">
        <f t="shared" si="3"/>
        <v>78264.5</v>
      </c>
      <c r="D18" s="25">
        <f t="shared" si="2"/>
        <v>71525.5</v>
      </c>
      <c r="E18" s="25">
        <f t="shared" si="2"/>
        <v>6739</v>
      </c>
      <c r="F18" s="25"/>
      <c r="G18" s="25"/>
      <c r="H18" s="25">
        <f t="shared" si="4"/>
        <v>16563</v>
      </c>
      <c r="I18" s="25">
        <v>10183</v>
      </c>
      <c r="J18" s="25">
        <f t="shared" si="5"/>
        <v>6380</v>
      </c>
      <c r="K18" s="25">
        <v>6380</v>
      </c>
      <c r="L18" s="25"/>
      <c r="M18" s="25">
        <f t="shared" si="6"/>
        <v>32303</v>
      </c>
      <c r="N18" s="25">
        <v>31944</v>
      </c>
      <c r="O18" s="25">
        <f t="shared" si="7"/>
        <v>359</v>
      </c>
      <c r="P18" s="25">
        <v>359</v>
      </c>
      <c r="Q18" s="25"/>
      <c r="R18" s="25">
        <f t="shared" si="8"/>
        <v>29398.5</v>
      </c>
      <c r="S18" s="25">
        <f>877.5+28521</f>
        <v>29398.5</v>
      </c>
      <c r="T18" s="25">
        <f t="shared" si="9"/>
        <v>0</v>
      </c>
      <c r="U18" s="25"/>
      <c r="V18" s="25"/>
    </row>
    <row r="19" spans="1:22" s="20" customFormat="1" ht="18.75">
      <c r="A19" s="23">
        <v>3</v>
      </c>
      <c r="B19" s="24" t="s">
        <v>28</v>
      </c>
      <c r="C19" s="25">
        <f t="shared" si="3"/>
        <v>28004</v>
      </c>
      <c r="D19" s="25">
        <f t="shared" si="2"/>
        <v>24230</v>
      </c>
      <c r="E19" s="25">
        <f t="shared" si="2"/>
        <v>3774</v>
      </c>
      <c r="F19" s="25"/>
      <c r="G19" s="25"/>
      <c r="H19" s="25">
        <f t="shared" si="4"/>
        <v>10585</v>
      </c>
      <c r="I19" s="25">
        <v>7283</v>
      </c>
      <c r="J19" s="25">
        <f t="shared" si="5"/>
        <v>3302</v>
      </c>
      <c r="K19" s="25">
        <v>3302</v>
      </c>
      <c r="L19" s="25"/>
      <c r="M19" s="25">
        <f t="shared" si="6"/>
        <v>0</v>
      </c>
      <c r="N19" s="25"/>
      <c r="O19" s="25">
        <f t="shared" si="7"/>
        <v>0</v>
      </c>
      <c r="P19" s="25"/>
      <c r="Q19" s="25"/>
      <c r="R19" s="25">
        <f t="shared" si="8"/>
        <v>17419</v>
      </c>
      <c r="S19" s="25">
        <f>4320+4800+7827</f>
        <v>16947</v>
      </c>
      <c r="T19" s="25">
        <f t="shared" si="9"/>
        <v>472</v>
      </c>
      <c r="U19" s="25">
        <v>472</v>
      </c>
      <c r="V19" s="25"/>
    </row>
    <row r="20" spans="1:22" s="20" customFormat="1" ht="18.75">
      <c r="A20" s="23">
        <v>4</v>
      </c>
      <c r="B20" s="24" t="s">
        <v>29</v>
      </c>
      <c r="C20" s="25">
        <f t="shared" si="3"/>
        <v>27095</v>
      </c>
      <c r="D20" s="25">
        <f t="shared" si="2"/>
        <v>13870</v>
      </c>
      <c r="E20" s="25">
        <f t="shared" si="2"/>
        <v>13225</v>
      </c>
      <c r="F20" s="25"/>
      <c r="G20" s="25"/>
      <c r="H20" s="25">
        <f t="shared" si="4"/>
        <v>14145</v>
      </c>
      <c r="I20" s="25">
        <v>11120</v>
      </c>
      <c r="J20" s="25">
        <f t="shared" si="5"/>
        <v>3025</v>
      </c>
      <c r="K20" s="25">
        <v>3025</v>
      </c>
      <c r="L20" s="25"/>
      <c r="M20" s="25">
        <f t="shared" si="6"/>
        <v>0</v>
      </c>
      <c r="N20" s="25"/>
      <c r="O20" s="25">
        <f t="shared" si="7"/>
        <v>0</v>
      </c>
      <c r="P20" s="25"/>
      <c r="Q20" s="25"/>
      <c r="R20" s="25">
        <f t="shared" si="8"/>
        <v>12950</v>
      </c>
      <c r="S20" s="25">
        <v>2750</v>
      </c>
      <c r="T20" s="25">
        <f t="shared" si="9"/>
        <v>10200</v>
      </c>
      <c r="U20" s="25">
        <v>10200</v>
      </c>
      <c r="V20" s="25"/>
    </row>
    <row r="21" spans="1:22" s="20" customFormat="1" ht="18.75">
      <c r="A21" s="23">
        <v>5</v>
      </c>
      <c r="B21" s="24" t="s">
        <v>30</v>
      </c>
      <c r="C21" s="25">
        <f t="shared" si="3"/>
        <v>32169</v>
      </c>
      <c r="D21" s="25">
        <f t="shared" si="2"/>
        <v>24971</v>
      </c>
      <c r="E21" s="25">
        <f t="shared" si="2"/>
        <v>7198</v>
      </c>
      <c r="F21" s="25"/>
      <c r="G21" s="25"/>
      <c r="H21" s="25">
        <f t="shared" si="4"/>
        <v>25487</v>
      </c>
      <c r="I21" s="25">
        <v>18390</v>
      </c>
      <c r="J21" s="25">
        <f t="shared" si="5"/>
        <v>7097</v>
      </c>
      <c r="K21" s="25">
        <v>7097</v>
      </c>
      <c r="L21" s="25"/>
      <c r="M21" s="25">
        <f t="shared" si="6"/>
        <v>0</v>
      </c>
      <c r="N21" s="25"/>
      <c r="O21" s="25">
        <f t="shared" si="7"/>
        <v>0</v>
      </c>
      <c r="P21" s="25"/>
      <c r="Q21" s="25"/>
      <c r="R21" s="25">
        <f t="shared" si="8"/>
        <v>6682</v>
      </c>
      <c r="S21" s="25">
        <f>956+5625</f>
        <v>6581</v>
      </c>
      <c r="T21" s="25">
        <f t="shared" si="9"/>
        <v>101</v>
      </c>
      <c r="U21" s="25">
        <v>101</v>
      </c>
      <c r="V21" s="25"/>
    </row>
    <row r="22" spans="1:22" s="20" customFormat="1" ht="18.75">
      <c r="A22" s="23">
        <v>6</v>
      </c>
      <c r="B22" s="24" t="s">
        <v>31</v>
      </c>
      <c r="C22" s="25">
        <f t="shared" si="3"/>
        <v>76032</v>
      </c>
      <c r="D22" s="25">
        <f t="shared" si="2"/>
        <v>70898</v>
      </c>
      <c r="E22" s="25">
        <f t="shared" si="2"/>
        <v>5134</v>
      </c>
      <c r="F22" s="25"/>
      <c r="G22" s="25"/>
      <c r="H22" s="25">
        <f t="shared" si="4"/>
        <v>19890</v>
      </c>
      <c r="I22" s="25">
        <v>14900</v>
      </c>
      <c r="J22" s="25">
        <f t="shared" si="5"/>
        <v>4990</v>
      </c>
      <c r="K22" s="25">
        <v>4990</v>
      </c>
      <c r="L22" s="25"/>
      <c r="M22" s="25">
        <f t="shared" si="6"/>
        <v>0</v>
      </c>
      <c r="N22" s="25"/>
      <c r="O22" s="25">
        <f t="shared" si="7"/>
        <v>0</v>
      </c>
      <c r="P22" s="25"/>
      <c r="Q22" s="25"/>
      <c r="R22" s="25">
        <f t="shared" si="8"/>
        <v>56142</v>
      </c>
      <c r="S22" s="25">
        <f>10278+45720</f>
        <v>55998</v>
      </c>
      <c r="T22" s="25">
        <f t="shared" si="9"/>
        <v>144</v>
      </c>
      <c r="U22" s="25">
        <v>144</v>
      </c>
      <c r="V22" s="25"/>
    </row>
    <row r="23" spans="1:22" s="20" customFormat="1" ht="18.75">
      <c r="A23" s="23">
        <v>7</v>
      </c>
      <c r="B23" s="24" t="s">
        <v>32</v>
      </c>
      <c r="C23" s="25">
        <f t="shared" si="3"/>
        <v>33273</v>
      </c>
      <c r="D23" s="25">
        <f t="shared" si="2"/>
        <v>22471</v>
      </c>
      <c r="E23" s="25">
        <f t="shared" si="2"/>
        <v>10802</v>
      </c>
      <c r="F23" s="25"/>
      <c r="G23" s="25"/>
      <c r="H23" s="25">
        <f t="shared" si="4"/>
        <v>28028</v>
      </c>
      <c r="I23" s="25">
        <v>17318</v>
      </c>
      <c r="J23" s="25">
        <f t="shared" si="5"/>
        <v>10710</v>
      </c>
      <c r="K23" s="25">
        <v>10710</v>
      </c>
      <c r="L23" s="25"/>
      <c r="M23" s="25">
        <f t="shared" si="6"/>
        <v>0</v>
      </c>
      <c r="N23" s="25"/>
      <c r="O23" s="25">
        <f t="shared" si="7"/>
        <v>0</v>
      </c>
      <c r="P23" s="25"/>
      <c r="Q23" s="25"/>
      <c r="R23" s="25">
        <f t="shared" si="8"/>
        <v>5245</v>
      </c>
      <c r="S23" s="25">
        <f>1093+4060</f>
        <v>5153</v>
      </c>
      <c r="T23" s="25">
        <f t="shared" si="9"/>
        <v>92</v>
      </c>
      <c r="U23" s="25">
        <v>92</v>
      </c>
      <c r="V23" s="25"/>
    </row>
    <row r="24" spans="1:22" s="20" customFormat="1" ht="18.75">
      <c r="A24" s="23">
        <v>8</v>
      </c>
      <c r="B24" s="24" t="s">
        <v>33</v>
      </c>
      <c r="C24" s="25">
        <f t="shared" si="3"/>
        <v>22357</v>
      </c>
      <c r="D24" s="25">
        <f t="shared" si="2"/>
        <v>14587</v>
      </c>
      <c r="E24" s="25">
        <f t="shared" si="2"/>
        <v>7770</v>
      </c>
      <c r="F24" s="25"/>
      <c r="G24" s="25"/>
      <c r="H24" s="25">
        <f t="shared" si="4"/>
        <v>21237</v>
      </c>
      <c r="I24" s="25">
        <v>13467</v>
      </c>
      <c r="J24" s="25">
        <f t="shared" si="5"/>
        <v>7770</v>
      </c>
      <c r="K24" s="25">
        <v>7770</v>
      </c>
      <c r="L24" s="25"/>
      <c r="M24" s="25">
        <f t="shared" si="6"/>
        <v>0</v>
      </c>
      <c r="N24" s="25"/>
      <c r="O24" s="25">
        <f t="shared" si="7"/>
        <v>0</v>
      </c>
      <c r="P24" s="25"/>
      <c r="Q24" s="25"/>
      <c r="R24" s="25">
        <f t="shared" si="8"/>
        <v>1120</v>
      </c>
      <c r="S24" s="25">
        <v>1120</v>
      </c>
      <c r="T24" s="25">
        <f t="shared" si="9"/>
        <v>0</v>
      </c>
      <c r="U24" s="25"/>
      <c r="V24" s="25"/>
    </row>
    <row r="25" spans="1:22" s="20" customFormat="1" ht="18.75">
      <c r="A25" s="23">
        <v>9</v>
      </c>
      <c r="B25" s="24" t="s">
        <v>34</v>
      </c>
      <c r="C25" s="25">
        <f t="shared" si="3"/>
        <v>32117</v>
      </c>
      <c r="D25" s="25">
        <f t="shared" si="2"/>
        <v>29467</v>
      </c>
      <c r="E25" s="25">
        <f t="shared" si="2"/>
        <v>2650</v>
      </c>
      <c r="F25" s="25"/>
      <c r="G25" s="25"/>
      <c r="H25" s="25">
        <f t="shared" si="4"/>
        <v>16574</v>
      </c>
      <c r="I25" s="25">
        <v>14000</v>
      </c>
      <c r="J25" s="25">
        <f t="shared" si="5"/>
        <v>2574</v>
      </c>
      <c r="K25" s="25">
        <v>2574</v>
      </c>
      <c r="L25" s="25"/>
      <c r="M25" s="25">
        <f t="shared" si="6"/>
        <v>0</v>
      </c>
      <c r="N25" s="25"/>
      <c r="O25" s="25">
        <f t="shared" si="7"/>
        <v>0</v>
      </c>
      <c r="P25" s="25"/>
      <c r="Q25" s="25"/>
      <c r="R25" s="25">
        <f t="shared" si="8"/>
        <v>15543</v>
      </c>
      <c r="S25" s="25">
        <f>1440+13529+498</f>
        <v>15467</v>
      </c>
      <c r="T25" s="25">
        <f t="shared" si="9"/>
        <v>76</v>
      </c>
      <c r="U25" s="25">
        <v>76</v>
      </c>
      <c r="V25" s="25"/>
    </row>
    <row r="26" spans="1:22" s="20" customFormat="1" ht="18.75">
      <c r="A26" s="23">
        <v>10</v>
      </c>
      <c r="B26" s="24" t="s">
        <v>35</v>
      </c>
      <c r="C26" s="25">
        <f t="shared" si="3"/>
        <v>22837</v>
      </c>
      <c r="D26" s="25">
        <f t="shared" si="2"/>
        <v>17557</v>
      </c>
      <c r="E26" s="25">
        <f t="shared" si="2"/>
        <v>5280</v>
      </c>
      <c r="F26" s="25"/>
      <c r="G26" s="25"/>
      <c r="H26" s="25">
        <f t="shared" si="4"/>
        <v>8198</v>
      </c>
      <c r="I26" s="25">
        <v>6818</v>
      </c>
      <c r="J26" s="25">
        <f t="shared" si="5"/>
        <v>1380</v>
      </c>
      <c r="K26" s="25">
        <v>1380</v>
      </c>
      <c r="L26" s="25"/>
      <c r="M26" s="25">
        <f t="shared" si="6"/>
        <v>0</v>
      </c>
      <c r="N26" s="25"/>
      <c r="O26" s="25">
        <f t="shared" si="7"/>
        <v>0</v>
      </c>
      <c r="P26" s="25"/>
      <c r="Q26" s="25"/>
      <c r="R26" s="25">
        <f t="shared" si="8"/>
        <v>14639</v>
      </c>
      <c r="S26" s="25">
        <f>3010+5700+2029</f>
        <v>10739</v>
      </c>
      <c r="T26" s="25">
        <f t="shared" si="9"/>
        <v>3900</v>
      </c>
      <c r="U26" s="25">
        <f>850+3050</f>
        <v>3900</v>
      </c>
      <c r="V26" s="25"/>
    </row>
    <row r="27" spans="1:22" s="20" customFormat="1" ht="18.75">
      <c r="A27" s="23">
        <v>11</v>
      </c>
      <c r="B27" s="24" t="s">
        <v>36</v>
      </c>
      <c r="C27" s="25">
        <f t="shared" si="3"/>
        <v>75863.5</v>
      </c>
      <c r="D27" s="25">
        <f t="shared" si="2"/>
        <v>43875.5</v>
      </c>
      <c r="E27" s="25">
        <f t="shared" si="2"/>
        <v>31988</v>
      </c>
      <c r="F27" s="25"/>
      <c r="G27" s="25"/>
      <c r="H27" s="25">
        <f t="shared" si="4"/>
        <v>40248</v>
      </c>
      <c r="I27" s="25">
        <v>8500</v>
      </c>
      <c r="J27" s="25">
        <f t="shared" si="5"/>
        <v>31748</v>
      </c>
      <c r="K27" s="25">
        <v>31748</v>
      </c>
      <c r="L27" s="25"/>
      <c r="M27" s="25">
        <f t="shared" si="6"/>
        <v>0</v>
      </c>
      <c r="N27" s="25"/>
      <c r="O27" s="25">
        <f t="shared" si="7"/>
        <v>0</v>
      </c>
      <c r="P27" s="25"/>
      <c r="Q27" s="25"/>
      <c r="R27" s="25">
        <f t="shared" si="8"/>
        <v>35615.5</v>
      </c>
      <c r="S27" s="25">
        <f>3907.5+20216+11252</f>
        <v>35375.5</v>
      </c>
      <c r="T27" s="25">
        <f t="shared" si="9"/>
        <v>240</v>
      </c>
      <c r="U27" s="25">
        <v>240</v>
      </c>
      <c r="V27" s="25"/>
    </row>
    <row r="28" spans="1:22" s="20" customFormat="1" ht="18.75">
      <c r="A28" s="23">
        <v>12</v>
      </c>
      <c r="B28" s="24" t="s">
        <v>37</v>
      </c>
      <c r="C28" s="25">
        <f t="shared" si="3"/>
        <v>62848</v>
      </c>
      <c r="D28" s="25">
        <f t="shared" si="2"/>
        <v>32236</v>
      </c>
      <c r="E28" s="25">
        <f t="shared" si="2"/>
        <v>30612</v>
      </c>
      <c r="F28" s="25"/>
      <c r="G28" s="25"/>
      <c r="H28" s="25">
        <f t="shared" si="4"/>
        <v>22990</v>
      </c>
      <c r="I28" s="25">
        <v>0</v>
      </c>
      <c r="J28" s="25">
        <f t="shared" si="5"/>
        <v>22990</v>
      </c>
      <c r="K28" s="25">
        <v>22990</v>
      </c>
      <c r="L28" s="25"/>
      <c r="M28" s="25">
        <f t="shared" si="6"/>
        <v>0</v>
      </c>
      <c r="N28" s="25"/>
      <c r="O28" s="25">
        <f t="shared" si="7"/>
        <v>0</v>
      </c>
      <c r="P28" s="25"/>
      <c r="Q28" s="25"/>
      <c r="R28" s="25">
        <f t="shared" si="8"/>
        <v>39858</v>
      </c>
      <c r="S28" s="25">
        <f>4870+16599+10767</f>
        <v>32236</v>
      </c>
      <c r="T28" s="25">
        <f t="shared" si="9"/>
        <v>7622</v>
      </c>
      <c r="U28" s="25">
        <f>352+7270</f>
        <v>7622</v>
      </c>
      <c r="V28" s="25"/>
    </row>
    <row r="29" spans="1:22" s="20" customFormat="1" ht="18.75">
      <c r="A29" s="23">
        <v>13</v>
      </c>
      <c r="B29" s="24" t="s">
        <v>38</v>
      </c>
      <c r="C29" s="25">
        <f t="shared" si="3"/>
        <v>28300</v>
      </c>
      <c r="D29" s="25">
        <f t="shared" si="2"/>
        <v>20380</v>
      </c>
      <c r="E29" s="25">
        <f t="shared" si="2"/>
        <v>7920</v>
      </c>
      <c r="F29" s="25"/>
      <c r="G29" s="25"/>
      <c r="H29" s="25">
        <f t="shared" si="4"/>
        <v>27540</v>
      </c>
      <c r="I29" s="25">
        <v>19700</v>
      </c>
      <c r="J29" s="25">
        <f t="shared" si="5"/>
        <v>7840</v>
      </c>
      <c r="K29" s="25">
        <v>7840</v>
      </c>
      <c r="L29" s="25"/>
      <c r="M29" s="25">
        <f t="shared" si="6"/>
        <v>0</v>
      </c>
      <c r="N29" s="25"/>
      <c r="O29" s="25">
        <f t="shared" si="7"/>
        <v>0</v>
      </c>
      <c r="P29" s="25"/>
      <c r="Q29" s="25"/>
      <c r="R29" s="25">
        <f t="shared" si="8"/>
        <v>760</v>
      </c>
      <c r="S29" s="25">
        <v>680</v>
      </c>
      <c r="T29" s="25">
        <f t="shared" si="9"/>
        <v>80</v>
      </c>
      <c r="U29" s="25">
        <v>80</v>
      </c>
      <c r="V29" s="25"/>
    </row>
    <row r="30" spans="1:22" s="20" customFormat="1" ht="18.75">
      <c r="A30" s="23">
        <v>14</v>
      </c>
      <c r="B30" s="24" t="s">
        <v>39</v>
      </c>
      <c r="C30" s="25">
        <f t="shared" si="3"/>
        <v>23718</v>
      </c>
      <c r="D30" s="25">
        <f t="shared" si="2"/>
        <v>13260</v>
      </c>
      <c r="E30" s="25">
        <f t="shared" si="2"/>
        <v>10458</v>
      </c>
      <c r="F30" s="25"/>
      <c r="G30" s="25"/>
      <c r="H30" s="25">
        <f t="shared" si="4"/>
        <v>22000</v>
      </c>
      <c r="I30" s="25">
        <v>11700</v>
      </c>
      <c r="J30" s="25">
        <f>K30+L30</f>
        <v>10300</v>
      </c>
      <c r="K30" s="25">
        <v>10300</v>
      </c>
      <c r="L30" s="25"/>
      <c r="M30" s="25">
        <f t="shared" si="6"/>
        <v>0</v>
      </c>
      <c r="N30" s="25"/>
      <c r="O30" s="25">
        <f t="shared" si="7"/>
        <v>0</v>
      </c>
      <c r="P30" s="25"/>
      <c r="Q30" s="25"/>
      <c r="R30" s="25">
        <f t="shared" si="8"/>
        <v>1718</v>
      </c>
      <c r="S30" s="25">
        <v>1560</v>
      </c>
      <c r="T30" s="25">
        <f t="shared" si="9"/>
        <v>158</v>
      </c>
      <c r="U30" s="25">
        <v>158</v>
      </c>
      <c r="V30" s="25"/>
    </row>
    <row r="31" spans="1:22" s="20" customFormat="1" ht="18.75">
      <c r="A31" s="23">
        <v>15</v>
      </c>
      <c r="B31" s="24" t="s">
        <v>40</v>
      </c>
      <c r="C31" s="25">
        <f t="shared" si="3"/>
        <v>95014</v>
      </c>
      <c r="D31" s="25">
        <f t="shared" si="2"/>
        <v>79784</v>
      </c>
      <c r="E31" s="25">
        <f t="shared" si="2"/>
        <v>15230</v>
      </c>
      <c r="F31" s="25"/>
      <c r="G31" s="25"/>
      <c r="H31" s="25">
        <f t="shared" si="4"/>
        <v>10830</v>
      </c>
      <c r="I31" s="25">
        <v>0</v>
      </c>
      <c r="J31" s="25">
        <f>K31+L31</f>
        <v>10830</v>
      </c>
      <c r="K31" s="25">
        <v>10830</v>
      </c>
      <c r="L31" s="25"/>
      <c r="M31" s="25">
        <f t="shared" si="6"/>
        <v>0</v>
      </c>
      <c r="N31" s="25"/>
      <c r="O31" s="25">
        <f t="shared" si="7"/>
        <v>0</v>
      </c>
      <c r="P31" s="25"/>
      <c r="Q31" s="25"/>
      <c r="R31" s="25">
        <f t="shared" si="8"/>
        <v>84184</v>
      </c>
      <c r="S31" s="25">
        <f>23560+56174+50</f>
        <v>79784</v>
      </c>
      <c r="T31" s="25">
        <f t="shared" si="9"/>
        <v>4400</v>
      </c>
      <c r="U31" s="25">
        <f>2386+2014</f>
        <v>4400</v>
      </c>
      <c r="V31" s="25"/>
    </row>
    <row r="32" spans="1:22" s="29" customFormat="1" ht="18.75">
      <c r="A32" s="30" t="s">
        <v>41</v>
      </c>
      <c r="B32" s="31" t="s">
        <v>42</v>
      </c>
      <c r="C32" s="32">
        <f t="shared" si="3"/>
        <v>177570</v>
      </c>
      <c r="D32" s="32">
        <f t="shared" si="2"/>
        <v>11727</v>
      </c>
      <c r="E32" s="32">
        <f t="shared" si="2"/>
        <v>72245</v>
      </c>
      <c r="F32" s="32">
        <v>46799</v>
      </c>
      <c r="G32" s="32">
        <v>46799</v>
      </c>
      <c r="H32" s="32">
        <f t="shared" si="4"/>
        <v>53204</v>
      </c>
      <c r="I32" s="32">
        <v>10000</v>
      </c>
      <c r="J32" s="32">
        <f>K32+L32</f>
        <v>43204</v>
      </c>
      <c r="K32" s="32">
        <v>43204</v>
      </c>
      <c r="L32" s="32"/>
      <c r="M32" s="32">
        <f t="shared" si="6"/>
        <v>2768</v>
      </c>
      <c r="N32" s="32">
        <v>1727</v>
      </c>
      <c r="O32" s="32">
        <f t="shared" si="7"/>
        <v>1041</v>
      </c>
      <c r="P32" s="32">
        <v>1041</v>
      </c>
      <c r="Q32" s="32"/>
      <c r="R32" s="32">
        <f t="shared" si="8"/>
        <v>28000</v>
      </c>
      <c r="S32" s="32"/>
      <c r="T32" s="32">
        <f t="shared" si="9"/>
        <v>28000</v>
      </c>
      <c r="U32" s="32">
        <v>28000</v>
      </c>
      <c r="V32" s="28"/>
    </row>
    <row r="33" spans="1:22" ht="19.5" customHeight="1">
      <c r="A33" s="33"/>
      <c r="B33" s="3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8.75">
      <c r="A34" s="33"/>
      <c r="B34" s="3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8.75">
      <c r="A35" s="10"/>
      <c r="B35" s="3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8.75">
      <c r="A36" s="10"/>
      <c r="B36" s="3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8.75">
      <c r="A37" s="10"/>
      <c r="B37" s="3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8.75">
      <c r="A38" s="10"/>
      <c r="B38" s="3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8.75">
      <c r="A39" s="10"/>
      <c r="B39" s="3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8.75">
      <c r="A40" s="10"/>
      <c r="B40" s="3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8.75">
      <c r="A41" s="10"/>
      <c r="B41" s="3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8.75">
      <c r="A42" s="10"/>
      <c r="B42" s="3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2.5" customHeight="1">
      <c r="A43" s="10"/>
      <c r="B43" s="3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8.75">
      <c r="A44" s="10"/>
      <c r="B44" s="3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8.75">
      <c r="A45" s="10"/>
      <c r="B45" s="3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8.75">
      <c r="A46" s="10"/>
      <c r="B46" s="3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18.75">
      <c r="A47" s="10"/>
      <c r="B47" s="36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</sheetData>
  <mergeCells count="30">
    <mergeCell ref="M8:M10"/>
    <mergeCell ref="N8:Q8"/>
    <mergeCell ref="R8:R10"/>
    <mergeCell ref="S8:V8"/>
    <mergeCell ref="I9:I10"/>
    <mergeCell ref="J9:L9"/>
    <mergeCell ref="N9:N10"/>
    <mergeCell ref="O9:Q9"/>
    <mergeCell ref="S9:S10"/>
    <mergeCell ref="T9:V9"/>
    <mergeCell ref="M6:Q7"/>
    <mergeCell ref="R6:V7"/>
    <mergeCell ref="D7:E7"/>
    <mergeCell ref="F7:G7"/>
    <mergeCell ref="D8:D10"/>
    <mergeCell ref="E8:E10"/>
    <mergeCell ref="F8:F10"/>
    <mergeCell ref="G8:G10"/>
    <mergeCell ref="H8:H10"/>
    <mergeCell ref="I8:L8"/>
    <mergeCell ref="A1:V1"/>
    <mergeCell ref="A3:V3"/>
    <mergeCell ref="A4:V4"/>
    <mergeCell ref="M5:Q5"/>
    <mergeCell ref="R5:V5"/>
    <mergeCell ref="A6:A10"/>
    <mergeCell ref="B6:B10"/>
    <mergeCell ref="C6:C10"/>
    <mergeCell ref="D6:G6"/>
    <mergeCell ref="H6:L7"/>
  </mergeCells>
  <printOptions horizontalCentered="1"/>
  <pageMargins left="0.59055118110236227" right="0.59055118110236227" top="0.78740157480314965" bottom="0.51181102362204722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44CK</vt:lpstr>
      <vt:lpstr>'44CK'!Print_Titles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2024-12-14T09:43:22Z</dcterms:created>
  <dcterms:modified xsi:type="dcterms:W3CDTF">2024-12-14T09:43:32Z</dcterms:modified>
</cp:coreProperties>
</file>