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ntanm\Downloads\"/>
    </mc:Choice>
  </mc:AlternateContent>
  <xr:revisionPtr revIDLastSave="0" documentId="8_{511C0B0B-60B1-4CCE-9C2C-4521DD10C2CA}" xr6:coauthVersionLast="47" xr6:coauthVersionMax="47" xr10:uidLastSave="{00000000-0000-0000-0000-000000000000}"/>
  <bookViews>
    <workbookView xWindow="-120" yWindow="-120" windowWidth="29040" windowHeight="15840" xr2:uid="{2FC152D4-1C64-4145-9873-08A325E2E2B3}"/>
  </bookViews>
  <sheets>
    <sheet name="45CK" sheetId="1" r:id="rId1"/>
  </sheets>
  <externalReferences>
    <externalReference r:id="rId2"/>
    <externalReference r:id="rId3"/>
    <externalReference r:id="rId4"/>
    <externalReference r:id="rId5"/>
  </externalReferences>
  <definedNames>
    <definedName name="_xlnm._FilterDatabase" localSheetId="0" hidden="1">'45CK'!$A$10:$W$311</definedName>
    <definedName name="_xlnm.Print_Area" localSheetId="0">'45CK'!$A$1:$V$334</definedName>
    <definedName name="_xlnm.Print_Titles" localSheetId="0">'45CK'!$6:$9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28" i="1" l="1"/>
  <c r="U328" i="1"/>
  <c r="T328" i="1"/>
  <c r="S328" i="1"/>
  <c r="R328" i="1"/>
  <c r="Q328" i="1"/>
  <c r="P328" i="1"/>
  <c r="O328" i="1"/>
  <c r="N328" i="1"/>
  <c r="M328" i="1"/>
  <c r="L328" i="1"/>
  <c r="K328" i="1"/>
  <c r="J328" i="1"/>
  <c r="I328" i="1"/>
  <c r="H328" i="1"/>
  <c r="G328" i="1"/>
  <c r="F328" i="1"/>
  <c r="E328" i="1"/>
  <c r="D328" i="1"/>
  <c r="C328" i="1"/>
  <c r="O327" i="1"/>
  <c r="V326" i="1"/>
  <c r="U326" i="1"/>
  <c r="T326" i="1"/>
  <c r="S326" i="1"/>
  <c r="R326" i="1"/>
  <c r="Q326" i="1"/>
  <c r="P326" i="1"/>
  <c r="O326" i="1"/>
  <c r="N326" i="1"/>
  <c r="M326" i="1"/>
  <c r="L326" i="1"/>
  <c r="K326" i="1"/>
  <c r="J326" i="1"/>
  <c r="I326" i="1"/>
  <c r="H326" i="1"/>
  <c r="G326" i="1"/>
  <c r="O325" i="1"/>
  <c r="V324" i="1"/>
  <c r="U324" i="1"/>
  <c r="T324" i="1"/>
  <c r="S324" i="1"/>
  <c r="R324" i="1"/>
  <c r="Q324" i="1"/>
  <c r="P324" i="1"/>
  <c r="O324" i="1"/>
  <c r="N324" i="1"/>
  <c r="M324" i="1"/>
  <c r="L324" i="1"/>
  <c r="K324" i="1"/>
  <c r="J324" i="1"/>
  <c r="I324" i="1"/>
  <c r="H324" i="1"/>
  <c r="G324" i="1"/>
  <c r="V321" i="1"/>
  <c r="U321" i="1"/>
  <c r="T321" i="1"/>
  <c r="S321" i="1"/>
  <c r="R321" i="1"/>
  <c r="Q321" i="1"/>
  <c r="P321" i="1"/>
  <c r="O321" i="1"/>
  <c r="N321" i="1"/>
  <c r="M321" i="1"/>
  <c r="L321" i="1"/>
  <c r="K321" i="1"/>
  <c r="J321" i="1"/>
  <c r="I321" i="1"/>
  <c r="H321" i="1"/>
  <c r="G321" i="1"/>
  <c r="S320" i="1"/>
  <c r="V319" i="1"/>
  <c r="U319" i="1"/>
  <c r="T319" i="1"/>
  <c r="S319" i="1"/>
  <c r="R319" i="1"/>
  <c r="Q319" i="1"/>
  <c r="P319" i="1"/>
  <c r="O319" i="1"/>
  <c r="N319" i="1"/>
  <c r="M319" i="1"/>
  <c r="L319" i="1"/>
  <c r="K319" i="1"/>
  <c r="J319" i="1"/>
  <c r="I319" i="1"/>
  <c r="H319" i="1"/>
  <c r="G319" i="1"/>
  <c r="S318" i="1"/>
  <c r="S317" i="1" s="1"/>
  <c r="Q318" i="1"/>
  <c r="O318" i="1"/>
  <c r="V317" i="1"/>
  <c r="U317" i="1"/>
  <c r="T317" i="1"/>
  <c r="R317" i="1"/>
  <c r="Q317" i="1"/>
  <c r="P317" i="1"/>
  <c r="O317" i="1"/>
  <c r="N317" i="1"/>
  <c r="M317" i="1"/>
  <c r="L317" i="1"/>
  <c r="K317" i="1"/>
  <c r="J317" i="1"/>
  <c r="I317" i="1"/>
  <c r="H317" i="1"/>
  <c r="G317" i="1"/>
  <c r="S316" i="1"/>
  <c r="S315" i="1"/>
  <c r="S313" i="1" s="1"/>
  <c r="G315" i="1"/>
  <c r="S314" i="1"/>
  <c r="V313" i="1"/>
  <c r="U313" i="1"/>
  <c r="T313" i="1"/>
  <c r="R313" i="1"/>
  <c r="Q313" i="1"/>
  <c r="P313" i="1"/>
  <c r="O313" i="1"/>
  <c r="N313" i="1"/>
  <c r="M313" i="1"/>
  <c r="L313" i="1"/>
  <c r="K313" i="1"/>
  <c r="J313" i="1"/>
  <c r="I313" i="1"/>
  <c r="H313" i="1"/>
  <c r="G313" i="1"/>
  <c r="S312" i="1"/>
  <c r="V310" i="1"/>
  <c r="U310" i="1"/>
  <c r="T310" i="1"/>
  <c r="S310" i="1"/>
  <c r="R310" i="1"/>
  <c r="Q310" i="1"/>
  <c r="P310" i="1"/>
  <c r="O310" i="1"/>
  <c r="N310" i="1"/>
  <c r="M310" i="1"/>
  <c r="L310" i="1"/>
  <c r="K310" i="1"/>
  <c r="J310" i="1"/>
  <c r="I310" i="1"/>
  <c r="H310" i="1"/>
  <c r="G310" i="1"/>
  <c r="V306" i="1"/>
  <c r="U306" i="1"/>
  <c r="T306" i="1"/>
  <c r="S306" i="1"/>
  <c r="R306" i="1"/>
  <c r="Q306" i="1"/>
  <c r="P306" i="1"/>
  <c r="O306" i="1"/>
  <c r="N306" i="1"/>
  <c r="M306" i="1"/>
  <c r="L306" i="1"/>
  <c r="K306" i="1"/>
  <c r="J306" i="1"/>
  <c r="I306" i="1"/>
  <c r="H306" i="1"/>
  <c r="G306" i="1"/>
  <c r="V304" i="1"/>
  <c r="U304" i="1"/>
  <c r="T304" i="1"/>
  <c r="S304" i="1"/>
  <c r="R304" i="1"/>
  <c r="Q304" i="1"/>
  <c r="P304" i="1"/>
  <c r="O304" i="1"/>
  <c r="N304" i="1"/>
  <c r="M304" i="1"/>
  <c r="L304" i="1"/>
  <c r="K304" i="1"/>
  <c r="J304" i="1"/>
  <c r="I304" i="1"/>
  <c r="H304" i="1"/>
  <c r="G304" i="1"/>
  <c r="V300" i="1"/>
  <c r="U300" i="1"/>
  <c r="T300" i="1"/>
  <c r="S300" i="1"/>
  <c r="R300" i="1"/>
  <c r="Q300" i="1"/>
  <c r="P300" i="1"/>
  <c r="O300" i="1"/>
  <c r="N300" i="1"/>
  <c r="M300" i="1"/>
  <c r="L300" i="1"/>
  <c r="K300" i="1"/>
  <c r="J300" i="1"/>
  <c r="I300" i="1"/>
  <c r="H300" i="1"/>
  <c r="G300" i="1"/>
  <c r="V298" i="1"/>
  <c r="U298" i="1"/>
  <c r="T298" i="1"/>
  <c r="S298" i="1"/>
  <c r="R298" i="1"/>
  <c r="Q298" i="1"/>
  <c r="P298" i="1"/>
  <c r="O298" i="1"/>
  <c r="N298" i="1"/>
  <c r="M298" i="1"/>
  <c r="L298" i="1"/>
  <c r="K298" i="1"/>
  <c r="J298" i="1"/>
  <c r="I298" i="1"/>
  <c r="H298" i="1"/>
  <c r="G298" i="1"/>
  <c r="V286" i="1"/>
  <c r="U286" i="1"/>
  <c r="T286" i="1"/>
  <c r="S286" i="1"/>
  <c r="R286" i="1"/>
  <c r="Q286" i="1"/>
  <c r="P286" i="1"/>
  <c r="O286" i="1"/>
  <c r="N286" i="1"/>
  <c r="M286" i="1"/>
  <c r="L286" i="1"/>
  <c r="K286" i="1"/>
  <c r="J286" i="1"/>
  <c r="I286" i="1"/>
  <c r="H286" i="1"/>
  <c r="G286" i="1"/>
  <c r="V285" i="1"/>
  <c r="U285" i="1"/>
  <c r="T285" i="1"/>
  <c r="S285" i="1"/>
  <c r="R285" i="1"/>
  <c r="Q285" i="1"/>
  <c r="P285" i="1"/>
  <c r="O285" i="1"/>
  <c r="N285" i="1"/>
  <c r="M285" i="1"/>
  <c r="L285" i="1"/>
  <c r="K285" i="1"/>
  <c r="J285" i="1"/>
  <c r="I285" i="1"/>
  <c r="H285" i="1"/>
  <c r="G285" i="1"/>
  <c r="V274" i="1"/>
  <c r="U274" i="1"/>
  <c r="T274" i="1"/>
  <c r="S274" i="1"/>
  <c r="R274" i="1"/>
  <c r="Q274" i="1"/>
  <c r="P274" i="1"/>
  <c r="O274" i="1"/>
  <c r="N274" i="1"/>
  <c r="M274" i="1"/>
  <c r="L274" i="1"/>
  <c r="K274" i="1"/>
  <c r="J274" i="1"/>
  <c r="I274" i="1"/>
  <c r="H274" i="1"/>
  <c r="G274" i="1"/>
  <c r="V273" i="1"/>
  <c r="U273" i="1"/>
  <c r="T273" i="1"/>
  <c r="S273" i="1"/>
  <c r="R273" i="1"/>
  <c r="Q273" i="1"/>
  <c r="P273" i="1"/>
  <c r="O273" i="1"/>
  <c r="N273" i="1"/>
  <c r="M273" i="1"/>
  <c r="L273" i="1"/>
  <c r="K273" i="1"/>
  <c r="J273" i="1"/>
  <c r="I273" i="1"/>
  <c r="H273" i="1"/>
  <c r="G273" i="1"/>
  <c r="V261" i="1"/>
  <c r="V255" i="1" s="1"/>
  <c r="U261" i="1"/>
  <c r="T261" i="1"/>
  <c r="S261" i="1"/>
  <c r="R261" i="1"/>
  <c r="R255" i="1" s="1"/>
  <c r="Q261" i="1"/>
  <c r="P261" i="1"/>
  <c r="O261" i="1"/>
  <c r="N261" i="1"/>
  <c r="N255" i="1" s="1"/>
  <c r="M261" i="1"/>
  <c r="L261" i="1"/>
  <c r="K261" i="1"/>
  <c r="J261" i="1"/>
  <c r="J255" i="1" s="1"/>
  <c r="I261" i="1"/>
  <c r="H261" i="1"/>
  <c r="G261" i="1"/>
  <c r="Q260" i="1"/>
  <c r="Q256" i="1" s="1"/>
  <c r="Q255" i="1" s="1"/>
  <c r="O260" i="1"/>
  <c r="V256" i="1"/>
  <c r="U256" i="1"/>
  <c r="T256" i="1"/>
  <c r="S256" i="1"/>
  <c r="R256" i="1"/>
  <c r="P256" i="1"/>
  <c r="O256" i="1"/>
  <c r="N256" i="1"/>
  <c r="M256" i="1"/>
  <c r="L256" i="1"/>
  <c r="K256" i="1"/>
  <c r="J256" i="1"/>
  <c r="I256" i="1"/>
  <c r="H256" i="1"/>
  <c r="G256" i="1"/>
  <c r="U255" i="1"/>
  <c r="T255" i="1"/>
  <c r="S255" i="1"/>
  <c r="P255" i="1"/>
  <c r="O255" i="1"/>
  <c r="M255" i="1"/>
  <c r="L255" i="1"/>
  <c r="K255" i="1"/>
  <c r="I255" i="1"/>
  <c r="H255" i="1"/>
  <c r="G255" i="1"/>
  <c r="O244" i="1"/>
  <c r="Q244" i="1" s="1"/>
  <c r="Q243" i="1" s="1"/>
  <c r="Q242" i="1" s="1"/>
  <c r="I244" i="1"/>
  <c r="I243" i="1" s="1"/>
  <c r="I242" i="1" s="1"/>
  <c r="V243" i="1"/>
  <c r="U243" i="1"/>
  <c r="T243" i="1"/>
  <c r="S243" i="1"/>
  <c r="R243" i="1"/>
  <c r="P243" i="1"/>
  <c r="O243" i="1"/>
  <c r="N243" i="1"/>
  <c r="M243" i="1"/>
  <c r="L243" i="1"/>
  <c r="K243" i="1"/>
  <c r="J243" i="1"/>
  <c r="H243" i="1"/>
  <c r="G243" i="1"/>
  <c r="V242" i="1"/>
  <c r="U242" i="1"/>
  <c r="T242" i="1"/>
  <c r="S242" i="1"/>
  <c r="R242" i="1"/>
  <c r="P242" i="1"/>
  <c r="O242" i="1"/>
  <c r="N242" i="1"/>
  <c r="M242" i="1"/>
  <c r="L242" i="1"/>
  <c r="K242" i="1"/>
  <c r="J242" i="1"/>
  <c r="H242" i="1"/>
  <c r="G242" i="1"/>
  <c r="V232" i="1"/>
  <c r="U232" i="1"/>
  <c r="T232" i="1"/>
  <c r="S232" i="1"/>
  <c r="R232" i="1"/>
  <c r="Q232" i="1"/>
  <c r="P232" i="1"/>
  <c r="O232" i="1"/>
  <c r="N232" i="1"/>
  <c r="M232" i="1"/>
  <c r="L232" i="1"/>
  <c r="K232" i="1"/>
  <c r="J232" i="1"/>
  <c r="I232" i="1"/>
  <c r="H232" i="1"/>
  <c r="G232" i="1"/>
  <c r="V231" i="1"/>
  <c r="U231" i="1"/>
  <c r="T231" i="1"/>
  <c r="S231" i="1"/>
  <c r="R231" i="1"/>
  <c r="Q231" i="1"/>
  <c r="P231" i="1"/>
  <c r="O231" i="1"/>
  <c r="N231" i="1"/>
  <c r="M231" i="1"/>
  <c r="L231" i="1"/>
  <c r="K231" i="1"/>
  <c r="J231" i="1"/>
  <c r="I231" i="1"/>
  <c r="H231" i="1"/>
  <c r="G231" i="1"/>
  <c r="I217" i="1"/>
  <c r="V216" i="1"/>
  <c r="U216" i="1"/>
  <c r="T216" i="1"/>
  <c r="S216" i="1"/>
  <c r="R216" i="1"/>
  <c r="Q216" i="1"/>
  <c r="P216" i="1"/>
  <c r="O216" i="1"/>
  <c r="N216" i="1"/>
  <c r="M216" i="1"/>
  <c r="L216" i="1"/>
  <c r="K216" i="1"/>
  <c r="J216" i="1"/>
  <c r="I216" i="1"/>
  <c r="H216" i="1"/>
  <c r="G216" i="1"/>
  <c r="V215" i="1"/>
  <c r="U215" i="1"/>
  <c r="T215" i="1"/>
  <c r="S215" i="1"/>
  <c r="R215" i="1"/>
  <c r="Q215" i="1"/>
  <c r="P215" i="1"/>
  <c r="O215" i="1"/>
  <c r="N215" i="1"/>
  <c r="M215" i="1"/>
  <c r="L215" i="1"/>
  <c r="K215" i="1"/>
  <c r="J215" i="1"/>
  <c r="I215" i="1"/>
  <c r="H215" i="1"/>
  <c r="G215" i="1"/>
  <c r="V203" i="1"/>
  <c r="U203" i="1"/>
  <c r="T203" i="1"/>
  <c r="T200" i="1" s="1"/>
  <c r="S203" i="1"/>
  <c r="R203" i="1"/>
  <c r="Q203" i="1"/>
  <c r="P203" i="1"/>
  <c r="P200" i="1" s="1"/>
  <c r="O203" i="1"/>
  <c r="N203" i="1"/>
  <c r="M203" i="1"/>
  <c r="L203" i="1"/>
  <c r="L200" i="1" s="1"/>
  <c r="K203" i="1"/>
  <c r="J203" i="1"/>
  <c r="I203" i="1"/>
  <c r="H203" i="1"/>
  <c r="H200" i="1" s="1"/>
  <c r="G203" i="1"/>
  <c r="Q202" i="1"/>
  <c r="O202" i="1"/>
  <c r="V201" i="1"/>
  <c r="U201" i="1"/>
  <c r="T201" i="1"/>
  <c r="S201" i="1"/>
  <c r="R201" i="1"/>
  <c r="Q201" i="1"/>
  <c r="P201" i="1"/>
  <c r="O201" i="1"/>
  <c r="N201" i="1"/>
  <c r="M201" i="1"/>
  <c r="L201" i="1"/>
  <c r="K201" i="1"/>
  <c r="J201" i="1"/>
  <c r="I201" i="1"/>
  <c r="H201" i="1"/>
  <c r="G201" i="1"/>
  <c r="V200" i="1"/>
  <c r="U200" i="1"/>
  <c r="S200" i="1"/>
  <c r="R200" i="1"/>
  <c r="Q200" i="1"/>
  <c r="O200" i="1"/>
  <c r="N200" i="1"/>
  <c r="M200" i="1"/>
  <c r="K200" i="1"/>
  <c r="J200" i="1"/>
  <c r="I200" i="1"/>
  <c r="G200" i="1"/>
  <c r="V189" i="1"/>
  <c r="U189" i="1"/>
  <c r="T189" i="1"/>
  <c r="S189" i="1"/>
  <c r="R189" i="1"/>
  <c r="Q189" i="1"/>
  <c r="P189" i="1"/>
  <c r="O189" i="1"/>
  <c r="N189" i="1"/>
  <c r="M189" i="1"/>
  <c r="L189" i="1"/>
  <c r="K189" i="1"/>
  <c r="J189" i="1"/>
  <c r="I189" i="1"/>
  <c r="H189" i="1"/>
  <c r="G189" i="1"/>
  <c r="V188" i="1"/>
  <c r="U188" i="1"/>
  <c r="T188" i="1"/>
  <c r="S188" i="1"/>
  <c r="R188" i="1"/>
  <c r="Q188" i="1"/>
  <c r="P188" i="1"/>
  <c r="O188" i="1"/>
  <c r="N188" i="1"/>
  <c r="M188" i="1"/>
  <c r="L188" i="1"/>
  <c r="K188" i="1"/>
  <c r="J188" i="1"/>
  <c r="I188" i="1"/>
  <c r="H188" i="1"/>
  <c r="G188" i="1"/>
  <c r="M177" i="1"/>
  <c r="M175" i="1" s="1"/>
  <c r="M171" i="1" s="1"/>
  <c r="I177" i="1"/>
  <c r="V175" i="1"/>
  <c r="U175" i="1"/>
  <c r="T175" i="1"/>
  <c r="S175" i="1"/>
  <c r="R175" i="1"/>
  <c r="Q175" i="1"/>
  <c r="P175" i="1"/>
  <c r="O175" i="1"/>
  <c r="N175" i="1"/>
  <c r="L175" i="1"/>
  <c r="K175" i="1"/>
  <c r="J175" i="1"/>
  <c r="I175" i="1"/>
  <c r="H175" i="1"/>
  <c r="G175" i="1"/>
  <c r="V172" i="1"/>
  <c r="U172" i="1"/>
  <c r="T172" i="1"/>
  <c r="S172" i="1"/>
  <c r="R172" i="1"/>
  <c r="Q172" i="1"/>
  <c r="P172" i="1"/>
  <c r="O172" i="1"/>
  <c r="N172" i="1"/>
  <c r="M172" i="1"/>
  <c r="L172" i="1"/>
  <c r="K172" i="1"/>
  <c r="J172" i="1"/>
  <c r="I172" i="1"/>
  <c r="H172" i="1"/>
  <c r="G172" i="1"/>
  <c r="V171" i="1"/>
  <c r="U171" i="1"/>
  <c r="T171" i="1"/>
  <c r="S171" i="1"/>
  <c r="R171" i="1"/>
  <c r="Q171" i="1"/>
  <c r="P171" i="1"/>
  <c r="O171" i="1"/>
  <c r="N171" i="1"/>
  <c r="L171" i="1"/>
  <c r="K171" i="1"/>
  <c r="J171" i="1"/>
  <c r="I171" i="1"/>
  <c r="H171" i="1"/>
  <c r="G171" i="1"/>
  <c r="I159" i="1"/>
  <c r="V158" i="1"/>
  <c r="U158" i="1"/>
  <c r="U155" i="1" s="1"/>
  <c r="T158" i="1"/>
  <c r="S158" i="1"/>
  <c r="R158" i="1"/>
  <c r="Q158" i="1"/>
  <c r="Q155" i="1" s="1"/>
  <c r="P158" i="1"/>
  <c r="O158" i="1"/>
  <c r="N158" i="1"/>
  <c r="M158" i="1"/>
  <c r="M155" i="1" s="1"/>
  <c r="L158" i="1"/>
  <c r="K158" i="1"/>
  <c r="J158" i="1"/>
  <c r="I158" i="1"/>
  <c r="I155" i="1" s="1"/>
  <c r="H158" i="1"/>
  <c r="G158" i="1"/>
  <c r="Z157" i="1"/>
  <c r="V156" i="1"/>
  <c r="U156" i="1"/>
  <c r="T156" i="1"/>
  <c r="S156" i="1"/>
  <c r="R156" i="1"/>
  <c r="Q156" i="1"/>
  <c r="P156" i="1"/>
  <c r="O156" i="1"/>
  <c r="N156" i="1"/>
  <c r="M156" i="1"/>
  <c r="L156" i="1"/>
  <c r="K156" i="1"/>
  <c r="J156" i="1"/>
  <c r="I156" i="1"/>
  <c r="H156" i="1"/>
  <c r="G156" i="1"/>
  <c r="V155" i="1"/>
  <c r="T155" i="1"/>
  <c r="S155" i="1"/>
  <c r="R155" i="1"/>
  <c r="P155" i="1"/>
  <c r="O155" i="1"/>
  <c r="N155" i="1"/>
  <c r="L155" i="1"/>
  <c r="K155" i="1"/>
  <c r="J155" i="1"/>
  <c r="H155" i="1"/>
  <c r="G155" i="1"/>
  <c r="V139" i="1"/>
  <c r="U139" i="1"/>
  <c r="T139" i="1"/>
  <c r="S139" i="1"/>
  <c r="R139" i="1"/>
  <c r="Q139" i="1"/>
  <c r="P139" i="1"/>
  <c r="O139" i="1"/>
  <c r="N139" i="1"/>
  <c r="M139" i="1"/>
  <c r="L139" i="1"/>
  <c r="K139" i="1"/>
  <c r="J139" i="1"/>
  <c r="I139" i="1"/>
  <c r="H139" i="1"/>
  <c r="G139" i="1"/>
  <c r="V136" i="1"/>
  <c r="U136" i="1"/>
  <c r="T136" i="1"/>
  <c r="S136" i="1"/>
  <c r="R136" i="1"/>
  <c r="Q136" i="1"/>
  <c r="P136" i="1"/>
  <c r="O136" i="1"/>
  <c r="N136" i="1"/>
  <c r="M136" i="1"/>
  <c r="L136" i="1"/>
  <c r="K136" i="1"/>
  <c r="J136" i="1"/>
  <c r="I136" i="1"/>
  <c r="H136" i="1"/>
  <c r="G136" i="1"/>
  <c r="V135" i="1"/>
  <c r="U135" i="1"/>
  <c r="T135" i="1"/>
  <c r="S135" i="1"/>
  <c r="R135" i="1"/>
  <c r="Q135" i="1"/>
  <c r="P135" i="1"/>
  <c r="O135" i="1"/>
  <c r="N135" i="1"/>
  <c r="M135" i="1"/>
  <c r="L135" i="1"/>
  <c r="K135" i="1"/>
  <c r="J135" i="1"/>
  <c r="I135" i="1"/>
  <c r="H135" i="1"/>
  <c r="G135" i="1"/>
  <c r="V123" i="1"/>
  <c r="V119" i="1" s="1"/>
  <c r="U123" i="1"/>
  <c r="T123" i="1"/>
  <c r="S123" i="1"/>
  <c r="R123" i="1"/>
  <c r="Q123" i="1"/>
  <c r="P123" i="1"/>
  <c r="O123" i="1"/>
  <c r="N123" i="1"/>
  <c r="N119" i="1" s="1"/>
  <c r="M123" i="1"/>
  <c r="L123" i="1"/>
  <c r="K123" i="1"/>
  <c r="J123" i="1"/>
  <c r="J119" i="1" s="1"/>
  <c r="I123" i="1"/>
  <c r="H123" i="1"/>
  <c r="G123" i="1"/>
  <c r="R121" i="1"/>
  <c r="O121" i="1" s="1"/>
  <c r="O120" i="1" s="1"/>
  <c r="O119" i="1" s="1"/>
  <c r="I121" i="1"/>
  <c r="V120" i="1"/>
  <c r="U120" i="1"/>
  <c r="T120" i="1"/>
  <c r="S120" i="1"/>
  <c r="Q120" i="1"/>
  <c r="P120" i="1"/>
  <c r="N120" i="1"/>
  <c r="M120" i="1"/>
  <c r="L120" i="1"/>
  <c r="K120" i="1"/>
  <c r="J120" i="1"/>
  <c r="I120" i="1"/>
  <c r="H120" i="1"/>
  <c r="G120" i="1"/>
  <c r="U119" i="1"/>
  <c r="T119" i="1"/>
  <c r="S119" i="1"/>
  <c r="Q119" i="1"/>
  <c r="P119" i="1"/>
  <c r="M119" i="1"/>
  <c r="L119" i="1"/>
  <c r="K119" i="1"/>
  <c r="I119" i="1"/>
  <c r="H119" i="1"/>
  <c r="G119" i="1"/>
  <c r="V106" i="1"/>
  <c r="U106" i="1"/>
  <c r="U103" i="1" s="1"/>
  <c r="T106" i="1"/>
  <c r="S106" i="1"/>
  <c r="R106" i="1"/>
  <c r="Q106" i="1"/>
  <c r="Q103" i="1" s="1"/>
  <c r="P106" i="1"/>
  <c r="O106" i="1"/>
  <c r="N106" i="1"/>
  <c r="M106" i="1"/>
  <c r="M103" i="1" s="1"/>
  <c r="L106" i="1"/>
  <c r="K106" i="1"/>
  <c r="J106" i="1"/>
  <c r="I106" i="1"/>
  <c r="I103" i="1" s="1"/>
  <c r="H106" i="1"/>
  <c r="G106" i="1"/>
  <c r="O105" i="1"/>
  <c r="V104" i="1"/>
  <c r="U104" i="1"/>
  <c r="T104" i="1"/>
  <c r="S104" i="1"/>
  <c r="R104" i="1"/>
  <c r="Q104" i="1"/>
  <c r="P104" i="1"/>
  <c r="O104" i="1"/>
  <c r="N104" i="1"/>
  <c r="M104" i="1"/>
  <c r="L104" i="1"/>
  <c r="K104" i="1"/>
  <c r="J104" i="1"/>
  <c r="I104" i="1"/>
  <c r="H104" i="1"/>
  <c r="G104" i="1"/>
  <c r="V103" i="1"/>
  <c r="T103" i="1"/>
  <c r="S103" i="1"/>
  <c r="R103" i="1"/>
  <c r="P103" i="1"/>
  <c r="O103" i="1"/>
  <c r="N103" i="1"/>
  <c r="L103" i="1"/>
  <c r="K103" i="1"/>
  <c r="J103" i="1"/>
  <c r="H103" i="1"/>
  <c r="G103" i="1"/>
  <c r="O102" i="1"/>
  <c r="O101" i="1"/>
  <c r="O100" i="1"/>
  <c r="O99" i="1"/>
  <c r="O98" i="1"/>
  <c r="O97" i="1"/>
  <c r="O96" i="1"/>
  <c r="O95" i="1"/>
  <c r="O94" i="1"/>
  <c r="O92" i="1" s="1"/>
  <c r="O88" i="1" s="1"/>
  <c r="O93" i="1"/>
  <c r="V92" i="1"/>
  <c r="U92" i="1"/>
  <c r="T92" i="1"/>
  <c r="T88" i="1" s="1"/>
  <c r="T10" i="1" s="1"/>
  <c r="S92" i="1"/>
  <c r="R92" i="1"/>
  <c r="Q92" i="1"/>
  <c r="P92" i="1"/>
  <c r="P88" i="1" s="1"/>
  <c r="P10" i="1" s="1"/>
  <c r="N92" i="1"/>
  <c r="M92" i="1"/>
  <c r="L92" i="1"/>
  <c r="L88" i="1" s="1"/>
  <c r="L10" i="1" s="1"/>
  <c r="K92" i="1"/>
  <c r="J92" i="1"/>
  <c r="I92" i="1"/>
  <c r="H92" i="1"/>
  <c r="H88" i="1" s="1"/>
  <c r="H10" i="1" s="1"/>
  <c r="G92" i="1"/>
  <c r="R91" i="1"/>
  <c r="O91" i="1"/>
  <c r="O90" i="1"/>
  <c r="V89" i="1"/>
  <c r="U89" i="1"/>
  <c r="T89" i="1"/>
  <c r="S89" i="1"/>
  <c r="R89" i="1"/>
  <c r="Q89" i="1"/>
  <c r="P89" i="1"/>
  <c r="O89" i="1"/>
  <c r="N89" i="1"/>
  <c r="M89" i="1"/>
  <c r="L89" i="1"/>
  <c r="K89" i="1"/>
  <c r="J89" i="1"/>
  <c r="I89" i="1"/>
  <c r="H89" i="1"/>
  <c r="G89" i="1"/>
  <c r="V88" i="1"/>
  <c r="U88" i="1"/>
  <c r="S88" i="1"/>
  <c r="R88" i="1"/>
  <c r="Q88" i="1"/>
  <c r="N88" i="1"/>
  <c r="M88" i="1"/>
  <c r="K88" i="1"/>
  <c r="J88" i="1"/>
  <c r="I88" i="1"/>
  <c r="G88" i="1"/>
  <c r="S87" i="1"/>
  <c r="S86" i="1"/>
  <c r="S84" i="1"/>
  <c r="V83" i="1"/>
  <c r="V80" i="1" s="1"/>
  <c r="V10" i="1" s="1"/>
  <c r="U83" i="1"/>
  <c r="T83" i="1"/>
  <c r="S83" i="1"/>
  <c r="R83" i="1"/>
  <c r="R80" i="1" s="1"/>
  <c r="Q83" i="1"/>
  <c r="P83" i="1"/>
  <c r="O83" i="1"/>
  <c r="N83" i="1"/>
  <c r="N80" i="1" s="1"/>
  <c r="N10" i="1" s="1"/>
  <c r="M83" i="1"/>
  <c r="L83" i="1"/>
  <c r="K83" i="1"/>
  <c r="J83" i="1"/>
  <c r="J80" i="1" s="1"/>
  <c r="I83" i="1"/>
  <c r="H83" i="1"/>
  <c r="G83" i="1"/>
  <c r="S82" i="1"/>
  <c r="S81" i="1" s="1"/>
  <c r="S80" i="1" s="1"/>
  <c r="O82" i="1"/>
  <c r="K82" i="1"/>
  <c r="V81" i="1"/>
  <c r="U81" i="1"/>
  <c r="T81" i="1"/>
  <c r="R81" i="1"/>
  <c r="Q81" i="1"/>
  <c r="P81" i="1"/>
  <c r="O81" i="1"/>
  <c r="N81" i="1"/>
  <c r="M81" i="1"/>
  <c r="L81" i="1"/>
  <c r="K81" i="1"/>
  <c r="J81" i="1"/>
  <c r="I81" i="1"/>
  <c r="H81" i="1"/>
  <c r="G81" i="1"/>
  <c r="U80" i="1"/>
  <c r="T80" i="1"/>
  <c r="Q80" i="1"/>
  <c r="Q10" i="1" s="1"/>
  <c r="P80" i="1"/>
  <c r="O80" i="1"/>
  <c r="M80" i="1"/>
  <c r="M10" i="1" s="1"/>
  <c r="L80" i="1"/>
  <c r="K80" i="1"/>
  <c r="I80" i="1"/>
  <c r="I10" i="1" s="1"/>
  <c r="H80" i="1"/>
  <c r="G80" i="1"/>
  <c r="R79" i="1"/>
  <c r="N79" i="1"/>
  <c r="S78" i="1"/>
  <c r="G78" i="1"/>
  <c r="U77" i="1"/>
  <c r="S77" i="1"/>
  <c r="O77" i="1"/>
  <c r="K77" i="1"/>
  <c r="I77" i="1"/>
  <c r="R76" i="1"/>
  <c r="N76" i="1"/>
  <c r="J76" i="1"/>
  <c r="R75" i="1"/>
  <c r="N75" i="1"/>
  <c r="J75" i="1"/>
  <c r="R74" i="1"/>
  <c r="N74" i="1"/>
  <c r="J74" i="1"/>
  <c r="R73" i="1"/>
  <c r="N73" i="1"/>
  <c r="J73" i="1"/>
  <c r="R72" i="1"/>
  <c r="N72" i="1"/>
  <c r="J72" i="1"/>
  <c r="R71" i="1"/>
  <c r="N71" i="1"/>
  <c r="J71" i="1"/>
  <c r="O70" i="1"/>
  <c r="K70" i="1"/>
  <c r="J70" i="1"/>
  <c r="R69" i="1"/>
  <c r="N69" i="1"/>
  <c r="J69" i="1"/>
  <c r="R68" i="1"/>
  <c r="N68" i="1"/>
  <c r="J68" i="1"/>
  <c r="U67" i="1"/>
  <c r="S67" i="1"/>
  <c r="O67" i="1"/>
  <c r="K67" i="1"/>
  <c r="J67" i="1"/>
  <c r="U66" i="1"/>
  <c r="S66" i="1" s="1"/>
  <c r="O66" i="1"/>
  <c r="K66" i="1"/>
  <c r="J66" i="1"/>
  <c r="S65" i="1"/>
  <c r="O65" i="1"/>
  <c r="K65" i="1"/>
  <c r="J65" i="1"/>
  <c r="S64" i="1"/>
  <c r="S63" i="1"/>
  <c r="O63" i="1"/>
  <c r="K63" i="1"/>
  <c r="S62" i="1"/>
  <c r="O62" i="1"/>
  <c r="K62" i="1"/>
  <c r="S61" i="1"/>
  <c r="S57" i="1" s="1"/>
  <c r="O61" i="1"/>
  <c r="K61" i="1"/>
  <c r="S60" i="1"/>
  <c r="O60" i="1"/>
  <c r="O57" i="1" s="1"/>
  <c r="O53" i="1" s="1"/>
  <c r="K60" i="1"/>
  <c r="S59" i="1"/>
  <c r="O59" i="1"/>
  <c r="K59" i="1"/>
  <c r="K57" i="1" s="1"/>
  <c r="K53" i="1" s="1"/>
  <c r="S58" i="1"/>
  <c r="O58" i="1"/>
  <c r="K58" i="1"/>
  <c r="V57" i="1"/>
  <c r="T57" i="1"/>
  <c r="R57" i="1"/>
  <c r="Q57" i="1"/>
  <c r="P57" i="1"/>
  <c r="N57" i="1"/>
  <c r="M57" i="1"/>
  <c r="L57" i="1"/>
  <c r="J57" i="1"/>
  <c r="I57" i="1"/>
  <c r="H57" i="1"/>
  <c r="G57" i="1"/>
  <c r="S56" i="1"/>
  <c r="S54" i="1" s="1"/>
  <c r="S53" i="1" s="1"/>
  <c r="O56" i="1"/>
  <c r="S55" i="1"/>
  <c r="O55" i="1"/>
  <c r="V54" i="1"/>
  <c r="U54" i="1"/>
  <c r="T54" i="1"/>
  <c r="R54" i="1"/>
  <c r="Q54" i="1"/>
  <c r="P54" i="1"/>
  <c r="O54" i="1"/>
  <c r="N54" i="1"/>
  <c r="M54" i="1"/>
  <c r="L54" i="1"/>
  <c r="K54" i="1"/>
  <c r="J54" i="1"/>
  <c r="I54" i="1"/>
  <c r="H54" i="1"/>
  <c r="G54" i="1"/>
  <c r="V53" i="1"/>
  <c r="T53" i="1"/>
  <c r="R53" i="1"/>
  <c r="Q53" i="1"/>
  <c r="P53" i="1"/>
  <c r="N53" i="1"/>
  <c r="M53" i="1"/>
  <c r="L53" i="1"/>
  <c r="J53" i="1"/>
  <c r="I53" i="1"/>
  <c r="H53" i="1"/>
  <c r="G53" i="1"/>
  <c r="S46" i="1"/>
  <c r="O46" i="1"/>
  <c r="K46" i="1"/>
  <c r="R45" i="1"/>
  <c r="J45" i="1"/>
  <c r="J22" i="1" s="1"/>
  <c r="J11" i="1" s="1"/>
  <c r="J10" i="1" s="1"/>
  <c r="S44" i="1"/>
  <c r="O44" i="1"/>
  <c r="J44" i="1"/>
  <c r="S43" i="1"/>
  <c r="O43" i="1"/>
  <c r="K43" i="1"/>
  <c r="S42" i="1"/>
  <c r="O42" i="1"/>
  <c r="K42" i="1"/>
  <c r="S41" i="1"/>
  <c r="O41" i="1"/>
  <c r="K41" i="1"/>
  <c r="S40" i="1"/>
  <c r="O40" i="1"/>
  <c r="K40" i="1"/>
  <c r="S39" i="1"/>
  <c r="O39" i="1"/>
  <c r="K39" i="1"/>
  <c r="S38" i="1"/>
  <c r="O38" i="1"/>
  <c r="K38" i="1"/>
  <c r="S37" i="1"/>
  <c r="O37" i="1"/>
  <c r="K37" i="1"/>
  <c r="S36" i="1"/>
  <c r="O36" i="1"/>
  <c r="K36" i="1"/>
  <c r="S35" i="1"/>
  <c r="O35" i="1"/>
  <c r="S34" i="1"/>
  <c r="O34" i="1"/>
  <c r="K34" i="1"/>
  <c r="J34" i="1"/>
  <c r="S33" i="1"/>
  <c r="O33" i="1"/>
  <c r="K33" i="1"/>
  <c r="J33" i="1"/>
  <c r="S32" i="1"/>
  <c r="O32" i="1"/>
  <c r="K32" i="1"/>
  <c r="S31" i="1"/>
  <c r="O31" i="1"/>
  <c r="K31" i="1"/>
  <c r="S30" i="1"/>
  <c r="O30" i="1"/>
  <c r="K30" i="1"/>
  <c r="S29" i="1"/>
  <c r="O29" i="1"/>
  <c r="K29" i="1"/>
  <c r="S28" i="1"/>
  <c r="O28" i="1"/>
  <c r="K28" i="1"/>
  <c r="S27" i="1"/>
  <c r="O27" i="1"/>
  <c r="K27" i="1"/>
  <c r="S26" i="1"/>
  <c r="O26" i="1"/>
  <c r="K26" i="1"/>
  <c r="S25" i="1"/>
  <c r="O25" i="1"/>
  <c r="K25" i="1"/>
  <c r="S24" i="1"/>
  <c r="O24" i="1"/>
  <c r="K24" i="1"/>
  <c r="S23" i="1"/>
  <c r="O23" i="1"/>
  <c r="N23" i="1"/>
  <c r="K23" i="1"/>
  <c r="V22" i="1"/>
  <c r="U22" i="1"/>
  <c r="T22" i="1"/>
  <c r="S22" i="1"/>
  <c r="R22" i="1"/>
  <c r="Q22" i="1"/>
  <c r="P22" i="1"/>
  <c r="O22" i="1"/>
  <c r="N22" i="1"/>
  <c r="M22" i="1"/>
  <c r="L22" i="1"/>
  <c r="K22" i="1"/>
  <c r="I22" i="1"/>
  <c r="H22" i="1"/>
  <c r="G22" i="1"/>
  <c r="O21" i="1"/>
  <c r="K21" i="1"/>
  <c r="O20" i="1"/>
  <c r="K20" i="1"/>
  <c r="O19" i="1"/>
  <c r="N19" i="1"/>
  <c r="K19" i="1"/>
  <c r="O17" i="1"/>
  <c r="K17" i="1"/>
  <c r="O16" i="1"/>
  <c r="K16" i="1"/>
  <c r="O15" i="1"/>
  <c r="K15" i="1"/>
  <c r="O14" i="1"/>
  <c r="O13" i="1"/>
  <c r="K13" i="1"/>
  <c r="V12" i="1"/>
  <c r="U12" i="1"/>
  <c r="T12" i="1"/>
  <c r="S12" i="1"/>
  <c r="R12" i="1"/>
  <c r="Q12" i="1"/>
  <c r="P12" i="1"/>
  <c r="O12" i="1"/>
  <c r="N12" i="1"/>
  <c r="M12" i="1"/>
  <c r="L12" i="1"/>
  <c r="K12" i="1"/>
  <c r="J12" i="1"/>
  <c r="I12" i="1"/>
  <c r="H12" i="1"/>
  <c r="G12" i="1"/>
  <c r="V11" i="1"/>
  <c r="U11" i="1"/>
  <c r="T11" i="1"/>
  <c r="S11" i="1"/>
  <c r="R11" i="1"/>
  <c r="Q11" i="1"/>
  <c r="P11" i="1"/>
  <c r="O11" i="1"/>
  <c r="N11" i="1"/>
  <c r="M11" i="1"/>
  <c r="L11" i="1"/>
  <c r="K11" i="1"/>
  <c r="I11" i="1"/>
  <c r="H11" i="1"/>
  <c r="G11" i="1"/>
  <c r="G10" i="1" s="1"/>
  <c r="Y10" i="1"/>
  <c r="X10" i="1"/>
  <c r="W10" i="1"/>
  <c r="X9" i="1"/>
  <c r="W9" i="1" l="1"/>
  <c r="W7" i="1" s="1"/>
  <c r="W5" i="1"/>
  <c r="X5" i="1" s="1"/>
  <c r="K10" i="1"/>
  <c r="O10" i="1"/>
  <c r="S10" i="1"/>
  <c r="R119" i="1"/>
  <c r="R10" i="1" s="1"/>
  <c r="R120" i="1"/>
  <c r="U57" i="1"/>
  <c r="U53" i="1" s="1"/>
  <c r="U10" i="1" s="1"/>
  <c r="Y9" i="1" s="1"/>
  <c r="Y8" i="1" l="1"/>
  <c r="X8" i="1" s="1"/>
</calcChain>
</file>

<file path=xl/sharedStrings.xml><?xml version="1.0" encoding="utf-8"?>
<sst xmlns="http://schemas.openxmlformats.org/spreadsheetml/2006/main" count="1076" uniqueCount="617">
  <si>
    <t>Biểu số 45/CK-NSNN</t>
  </si>
  <si>
    <t>DANH MỤC CÁC CHƯƠNG TRÌNH, DỰ ÁN SỬ DỤNG VỐN NGÂN SÁCH NHÀ NƯỚC NĂM 2025</t>
  </si>
  <si>
    <t>(Dự toán trình Hội đồng nhân dân)</t>
  </si>
  <si>
    <t>(Kèm theo Thông báo số  4390/TB-STC ngày  05  tháng  12  năm 2024 của Sở Tài chính)</t>
  </si>
  <si>
    <t>Đơn vị: Triệu đồng</t>
  </si>
  <si>
    <t>STT</t>
  </si>
  <si>
    <t>Danh mục dự án</t>
  </si>
  <si>
    <t>Địa điểm xây dựng</t>
  </si>
  <si>
    <t>Năng lực thiết kế</t>
  </si>
  <si>
    <t>Thời gian khởi công - hoàn thành</t>
  </si>
  <si>
    <t>Quyết định đầu tư</t>
  </si>
  <si>
    <t>Giá trị khối lượng thực hiện từ khởi công đến 31/12/2024</t>
  </si>
  <si>
    <t>Lũy kế vốn đã bố trí đến 31/12/2024</t>
  </si>
  <si>
    <t>Kế hoạch vốn năm 2025</t>
  </si>
  <si>
    <t>Số Quyết định, ngày, tháng, năm ban hành</t>
  </si>
  <si>
    <t>Tổng mức đầu tư được duyệt</t>
  </si>
  <si>
    <r>
      <t>Tổng số</t>
    </r>
    <r>
      <rPr>
        <sz val="10"/>
        <rFont val="Times New Roman"/>
        <family val="1"/>
      </rPr>
      <t xml:space="preserve"> (tất cả các nguồn vốn)</t>
    </r>
  </si>
  <si>
    <t>Chia theo nguồn vốn</t>
  </si>
  <si>
    <t>Tổng số</t>
  </si>
  <si>
    <t>Ngoài nước</t>
  </si>
  <si>
    <t>Ngân sách trung ương</t>
  </si>
  <si>
    <t>Ngân sách tỉnh</t>
  </si>
  <si>
    <t>I</t>
  </si>
  <si>
    <t>Ban QLDA ĐTXD CT DD&amp;CN tỉnh</t>
  </si>
  <si>
    <t>kcm</t>
  </si>
  <si>
    <t>a</t>
  </si>
  <si>
    <t>Dự án chuyển tiếp từ giai đoạn 5 năm 2016-2020 sang giai đoạn 5 năm 2021-2025</t>
  </si>
  <si>
    <t>Trụ sở làm việc Chi nhánh Văn phòng Đăng ký đất đai thị xã Buôn Hồ</t>
  </si>
  <si>
    <t>TX. Buôn Hồ</t>
  </si>
  <si>
    <t>3127/QĐ-UBND ngày  28/10/2019</t>
  </si>
  <si>
    <t>Trụ sở làm việc Sở Xây dựng</t>
  </si>
  <si>
    <t>TP. BMT</t>
  </si>
  <si>
    <t>3183/QĐ-UBND ngày 31/10/2019</t>
  </si>
  <si>
    <t>Đường giao thông trục chính trung tâm N6 huyện Krông Búk</t>
  </si>
  <si>
    <t>Kr. Búk</t>
  </si>
  <si>
    <t>2942/QĐ-UBND, 31/10/2018; 13/QĐ-UBND 05/01/2021</t>
  </si>
  <si>
    <t>Đường giao thông vào Trung tâm điều dưỡng người có công tỉnh Đắk Lắk</t>
  </si>
  <si>
    <t>744/QĐ-UBND, 08/4/2020</t>
  </si>
  <si>
    <t>Trường Cao đẳng Y tế Đắk Lắk</t>
  </si>
  <si>
    <t>3177/QĐ-UBND 30/10/2019</t>
  </si>
  <si>
    <t>Nâng cấp đoạn đường kết nối đường Trần Quý Cáp (đoạn từ nút giao ngã 3 đường Trần Quý Cáp - Mai Thị Lựu đến đường Lê Duẩn), thành phố Buôn Ma Thuột</t>
  </si>
  <si>
    <t>3168/QĐ-UBND, 30/10/2019</t>
  </si>
  <si>
    <t>Mở rộng, nâng cấp Tỉnh lộ 2, đoạn từ km0-km6+431 (đường Tố Hữu), thành phố Buôn Ma Thuột</t>
  </si>
  <si>
    <t>2961/QĐ-UBND ngày 31/10/2018; 1743/QĐ-UBND, 04/8/2020</t>
  </si>
  <si>
    <t>Đường Hùng Vương nối dài (đoạn từ đường Kim Đồng, thị trấn Quảng Phú đến xã Ea Kpam), huyện Cư M'gar</t>
  </si>
  <si>
    <t>Cư M'Gar</t>
  </si>
  <si>
    <t>291/QĐ-UBND, 13/02/2020</t>
  </si>
  <si>
    <t>Trung tâm Kỹ thuật Phát thanh và Truyền hình, thuộc Đài Phát thanh và Truyền hình tỉnh Đắk Lắk</t>
  </si>
  <si>
    <t>2014/QĐ-UBND 11/8/2010</t>
  </si>
  <si>
    <t>b</t>
  </si>
  <si>
    <t>Dự án khởi công mới trong giai đoạn 5 năm 2021-2025.</t>
  </si>
  <si>
    <t>Trụ sở làm việc Sở Kế hoạch và Đầu tư tỉnh Đắk Lắk</t>
  </si>
  <si>
    <t>1601/QĐ-UBND ngày 21/7/2022</t>
  </si>
  <si>
    <t>Trụ sở làm việc Ủy ban Mặt trận Tổ quốc Việt Nam tỉnh</t>
  </si>
  <si>
    <t>2609/QĐ-UBND, ngày 23/11/2022</t>
  </si>
  <si>
    <t>Xây dựng nhà làm việc của Sở Nông nghiệp và Phát triển nông thôn</t>
  </si>
  <si>
    <t>2066/QĐ-UBND, ngày 15/9/2022</t>
  </si>
  <si>
    <t>Nhà xử lý hồ sơ và lưu trữ hồ sơ lý lịch tư pháp, hồ sơ công chứng thuộc Sở Tư pháp.</t>
  </si>
  <si>
    <t>2013/QĐ-UBND ngày 09/9/2022</t>
  </si>
  <si>
    <t>Trụ sở làm việc chi nhánh văn phòng Đăng ký đất đai huyện Krông Ana</t>
  </si>
  <si>
    <t>2811/QĐ-UBND ngày 14/12/2022</t>
  </si>
  <si>
    <t>Trụ sở làm việc của Ban quản lý các khu công nghiệp tỉnh</t>
  </si>
  <si>
    <t>1593/QĐ-UBND ngày 25/8/2023</t>
  </si>
  <si>
    <t xml:space="preserve">Trụ sở làm việc chi nhánh văn phòng Đăng ký đất đai huyện Buôn Đôn </t>
  </si>
  <si>
    <t>2364/QĐ-UBND, ngày 10/11/2023</t>
  </si>
  <si>
    <t xml:space="preserve">Trụ sở làm việc liên hiệp các hội khoa học và kỹ thuật tỉnh Đắk Lắk: </t>
  </si>
  <si>
    <t>2734/QĐ-UBND, ngày 21/12/2023</t>
  </si>
  <si>
    <t>Trụ sở làm việc chi nhánh văn phòng Đăng ký đất đai huyện Ea Kar</t>
  </si>
  <si>
    <t>665/QĐ-UBND, ngày 28/02/2024</t>
  </si>
  <si>
    <t>Trường THPT Dân tộc nội trú Đam San (GĐ 2)</t>
  </si>
  <si>
    <t>2604/QĐ-UBND ngày 22/9/2021</t>
  </si>
  <si>
    <t>Bệnh viện đa khoa thị xã Buôn Hồ</t>
  </si>
  <si>
    <t>2882/QĐ-UBND ngày 21/12/2022</t>
  </si>
  <si>
    <t>Nâng cấp Khoa ung bướu thành Trung tâm Ung bướu thuộc Bệnh viện đa khoa vùng Tây Nguyên</t>
  </si>
  <si>
    <t>799b/QĐ-UBND ngy 31/3/2022</t>
  </si>
  <si>
    <t>Đầu tư xây dựng và mua sắm trang thiết bị cho Trung tâm kiểm soát bệnh tật (CDC) tỉnh Đắk Lắk</t>
  </si>
  <si>
    <t>2812/QĐ-UBND, ngày 14/12/2022</t>
  </si>
  <si>
    <t>Trường Trung cấp tỉnh Đắk Lắk. Hạng mục: Nhà thực hành; nhà đa chức năng và hạ tầng kỹ thuật</t>
  </si>
  <si>
    <t>263/QĐ-UBND, ngày 25/01/2024</t>
  </si>
  <si>
    <t>Trung tâm Đào tạo, Huấn luyện và Thi đấu Thể dục thể thao tỉnh Đắk Lắk; Hạng mục: Nhà nội trú, bếp ăn cho vận động viên và hạ tầng kỹ thuật</t>
  </si>
  <si>
    <t>1490/QĐ-UBND ngày 06/7/2022</t>
  </si>
  <si>
    <t>Đường giao thông trục chính vào Khu công nghiệp Hòa Phú</t>
  </si>
  <si>
    <t>2647/QĐ-UBND, 24/9/2021</t>
  </si>
  <si>
    <t>Nhà máy xử lý nước rỉ rác cho Khu chôn lấp chất thải rắn sinh hoạt Hòa Phú, thành phố Buôn Ma Thuột</t>
  </si>
  <si>
    <t>1853/QĐ-UBND ngày 18/8/2022</t>
  </si>
  <si>
    <t xml:space="preserve">Hệ thống cấp nước sạch khu công nghiệp Hòa Phú, xã Hòa Phú </t>
  </si>
  <si>
    <t>3179/QĐ-UBND, 30/10/2019</t>
  </si>
  <si>
    <t>San nền, đền bù và đầu tư một số trục đường (CN2, CN3, CN4 nối dài và CN12) - Khu công nghiệp Hòa Phú</t>
  </si>
  <si>
    <t>1088/QĐ-UBND ngày 13/6/2023</t>
  </si>
  <si>
    <t>Hệ thống cấp nước cho thị trấn Liên Sơn và các xã Đắk Liêng,  xã Đắk Nuê, huyện Lắk</t>
  </si>
  <si>
    <t>Lắk</t>
  </si>
  <si>
    <t>3842/QĐ-UBND ngày 31/12/2021</t>
  </si>
  <si>
    <t>Trung tâm Hỗ trợ Phát triển Giáo dục hòa nhập Trẻ khuyết tật tỉnh Đắk Lắk; Hạng mục: Nhà lớp học, thư viện, các phòng chức năng và nhà lớp học bộ môn</t>
  </si>
  <si>
    <t>2833/QĐ-UBND, ngày 28/12/2023</t>
  </si>
  <si>
    <t>Xây dựng cơ sở hạ tầng khu vực trung tâm điểm du lịch hồ Lắk</t>
  </si>
  <si>
    <t>Lắk</t>
  </si>
  <si>
    <t>3865/QĐ-UBND ngày 31/12/2021</t>
  </si>
  <si>
    <t xml:space="preserve">Nâng cấp, mở rộng Tỉnh lộ 2 đoạn Km6+431 - Km22+550 </t>
  </si>
  <si>
    <t>Kr. Ana</t>
  </si>
  <si>
    <t>3037/QĐ-UBND ngày 03/11/2021</t>
  </si>
  <si>
    <t>Nâng cấp, mở rộng Bệnh viện y học cổ truyền tỉnh Đắk Lắk; Hạng mục: Nhà điều trị nội trú</t>
  </si>
  <si>
    <t>Đường giao thông phía tây Quốc lộ 14 (đoạn từ Quốc lộ 14 thuộc phường Đạt Hiếu đến suối A Jun, phường Thống Nhất), thị xã Buôn Hồ - giai đoạn 1</t>
  </si>
  <si>
    <t>TX B. Hồ</t>
  </si>
  <si>
    <t>3864/QĐ-UBND ngày 31/12/2021</t>
  </si>
  <si>
    <t>Đường Nguyễn Đình Chiểu nối dài, thành phố Buôn Ma Thuột</t>
  </si>
  <si>
    <t>3341/QĐ-UBND ngày 30/11/2021</t>
  </si>
  <si>
    <t xml:space="preserve">Đường từ Nguyễn Tri Phương nối dài đến đường Vành đai phía Tây, thành phố Buôn Ma Thuột </t>
  </si>
  <si>
    <t>08/NQ-HĐND ngày 19/3/2021</t>
  </si>
  <si>
    <t>Trụ sở làm việc chi nhánh văn phòng Đăng ký đất đai huyện Cư M'Gar</t>
  </si>
  <si>
    <t>Cư M'ar</t>
  </si>
  <si>
    <t>Xây dựng trụ sở  làm việc của Chi cục thủy sản</t>
  </si>
  <si>
    <t>Các trục đường khu trung tâm hành chính (D6 và N16), huyện Krông Búk</t>
  </si>
  <si>
    <t>3292/QĐ-UBND, ngày 24/11/2021</t>
  </si>
  <si>
    <t>II</t>
  </si>
  <si>
    <t>Ban QLDA ĐTXDCT GT&amp;NNPTNT tỉnh</t>
  </si>
  <si>
    <t>1</t>
  </si>
  <si>
    <t>Xây dựng hồ chứa nước Yên Ngựa</t>
  </si>
  <si>
    <t>Lắk-Cứ Kuin</t>
  </si>
  <si>
    <t>Đầu tư xây dựng Cầu Cư Păm (Km21+050), Tỉnh lộ 9, huyện Krông Bông</t>
  </si>
  <si>
    <t>Kr. Bông</t>
  </si>
  <si>
    <t>597/QĐ-UBND, 20/3/2019</t>
  </si>
  <si>
    <t>Dự án di dân khẩn cấp vùng lũ ống, lũ quét, sạt lở đất cụm dân cư thôn 4, thôn 7, thôn 8, thôn 9, thôn 10 và thôn 12 xã Ya Tờ Mốt, huyện Ea Súp</t>
  </si>
  <si>
    <t>Ea Súp</t>
  </si>
  <si>
    <t>113/QĐ-UBND, 18/01/2021</t>
  </si>
  <si>
    <t>Dự án ổn định dân di cư tự do thôn Ea Rớt, xã Cư Pui, huyện Krông Bông</t>
  </si>
  <si>
    <t>1698/QĐ-UBND, ngày 9/7/2021</t>
  </si>
  <si>
    <t>Dự án kè chống sạt lở bờ sông Krông Pách và xây dựng đê bao ngăn lũ đoạn qua xã Vụ Bổn, huyện Krông Pắc</t>
  </si>
  <si>
    <t xml:space="preserve"> Krông Pắc</t>
  </si>
  <si>
    <t>3320/QĐ-UBND, ngày 25/11/2021</t>
  </si>
  <si>
    <t>Đường giao thông từ xã Bình Thuận, thị xã Buôn Hồ đi Km111+950 quốc lộ 26, xã Ea Phê, huyện Krông Pắc</t>
  </si>
  <si>
    <t>Xã Bình Thuận, TX Buôn Hồ và xã Ea Phê, huyện Krông Pắc</t>
  </si>
  <si>
    <t>3482/QĐ-UBND ngày 13/12/2021</t>
  </si>
  <si>
    <t>Đường liên huyện Ea H'leo - Krông Năng (Đoạn từ xã Dliê Yang, xã Ea Hiao, huyện Ea H'leo đi xã Ea Tân huyện Krông Năng)</t>
  </si>
  <si>
    <t xml:space="preserve"> Xã Ea Hiao, huyện Ea H'leo</t>
  </si>
  <si>
    <t>1173/QĐ-UBND, ngày 23/5/2022</t>
  </si>
  <si>
    <t>Dự án Cải tạo, nâng cấp tỉnh lộ 1 đoạn từ cầu Buôn Ky, thành phố Buôn Ma Thuột đến Km 49+00</t>
  </si>
  <si>
    <t>Buôn Đôn, TP.BMT</t>
  </si>
  <si>
    <t>790/QĐ-UBND, 30/3/2022</t>
  </si>
  <si>
    <t>Đường giao thông liên huyện Cư M'gar - thị xã Buôn Hồ</t>
  </si>
  <si>
    <t xml:space="preserve"> Cư M'gar; TX Buôn Hồ</t>
  </si>
  <si>
    <t>218/QĐ-UBND, ngày 13/02/2023</t>
  </si>
  <si>
    <t xml:space="preserve">Đê bao ngăn lũ phía Nam sông Krông Ana </t>
  </si>
  <si>
    <t>Hệ thống kênh và CTKC có F tưới &lt;150 ha (địa bàn tỉnh Đắk Lắk) thuộc dự án công trình thủy lợi hồ chứa nước Ia Mơr giai đoạn 2</t>
  </si>
  <si>
    <t>1543/QĐ-UBND ngày 13/7/2022</t>
  </si>
  <si>
    <t>Hệ thống trạm bơm và công trình thủy lợi Dur Kmăl, xã Dur Kmăl huyện Krông Ana, tỉnh Đắk Lắk</t>
  </si>
  <si>
    <t>2635/QĐ-UBND ngày 28/11/2022</t>
  </si>
  <si>
    <t>Cải tạo, nâng cấp Tỉnh lộ 13, đoạn Km6+840 - Km25+300</t>
  </si>
  <si>
    <t>M'Drắk</t>
  </si>
  <si>
    <t>3648/QĐ-UBND ngày 24/12/2021</t>
  </si>
  <si>
    <t>Cải tạo, nâng cấp Tỉnh lộ 12, đoạn Km15+500 - Km31+000</t>
  </si>
  <si>
    <t>625/QĐ-UBND ngày 15/3/2022</t>
  </si>
  <si>
    <t>Đường giao thông từ Ea Hồ đi Tam Giang, huyện Krông Năng</t>
  </si>
  <si>
    <t>Kr. Năng</t>
  </si>
  <si>
    <t>1188/QĐ-UBND ngày 24/5/2022</t>
  </si>
  <si>
    <t>Đường giao thông từ Quốc lộ 26 đi xã Ea Ô, huyện Ea Kar kết nối trung tâm xã Vụ Bổn, huyện Krông Pắc</t>
  </si>
  <si>
    <t>Ea Kar, Kr Pắc</t>
  </si>
  <si>
    <t>3848/QĐ-UBND ngày 31/12/2021</t>
  </si>
  <si>
    <t>Cải tạo, nâng cấp Tỉnh lộ 9, đoạn Km0+00 - Km20+300</t>
  </si>
  <si>
    <t xml:space="preserve"> Kr. Pắc, Kr. Bông</t>
  </si>
  <si>
    <t>3850/QĐ-UBND ngày 31/12/2021</t>
  </si>
  <si>
    <t>Cải tạo, nâng cấp đường giao thông liên huyện Cư M'gar - Ea Súp</t>
  </si>
  <si>
    <t xml:space="preserve"> Cư M'gar, Ea Súp </t>
  </si>
  <si>
    <t>3851/QĐ-UBND ngày 31/12/2021</t>
  </si>
  <si>
    <t>Đường giao thông liên huyện Krông Năng đi Ea H'leo</t>
  </si>
  <si>
    <t>792/QĐ-UBND ngày 30/3/2022</t>
  </si>
  <si>
    <t>Đường giao thông từ ngã ba Quảng Đại, xã Ea Rốk  đi Quốc lộ 14C, huyện Ea Súp</t>
  </si>
  <si>
    <t>3649/QĐ-UBND ngày 24/12/2021</t>
  </si>
  <si>
    <t>Đường giao thông liên huyện Cư M'gar - huyện Ea H'leo (đoạn từ xã Ea K'pam đi xã Ea Kuếh, huyện Cư M''Gar)</t>
  </si>
  <si>
    <t>Cư M'gar</t>
  </si>
  <si>
    <t>3847/QĐ-UBND, ngày 31/12/2021</t>
  </si>
  <si>
    <t>Dự án thành phần 3 thuộc dự án đầu tư xây dựng đường bộ cao tốc Khánh Hòa - Buôn Ma Thuột giai đoạn 1</t>
  </si>
  <si>
    <t>Đắk Lắk</t>
  </si>
  <si>
    <t>547/QĐ-UBND, 28/3/2023</t>
  </si>
  <si>
    <t>Tiểu dự án nâng cấp, xây dựng hệ thống thủy lợi phục vụ nước tưới cho cây trồng cạn tỉnh Đắk Lắk, dự án Nâng cao hiệu quả sử dụng nước cho các tỉnh bị ảnh hưởng bởi hạn hán</t>
  </si>
  <si>
    <t>Toàn tỉnh</t>
  </si>
  <si>
    <t>06/QĐ-UBND ngày 02/01/2019;770/QĐ-UBND ngày 08/4/2019</t>
  </si>
  <si>
    <t>Nâng cấp, mở rộng đường giao thông vào khu du lịch cụm thác Dray Sáp Thượng và Dray Nur, xã Dray Sáp, huyện Krông Ana</t>
  </si>
  <si>
    <t>3853/QĐ-UBND ngày 31/12/2021</t>
  </si>
  <si>
    <t>III</t>
  </si>
  <si>
    <t>Thành phố Buôn Ma Thuột</t>
  </si>
  <si>
    <t>Hồ thủy lợi Ea Tam, thành phố Buôn Ma Thuột</t>
  </si>
  <si>
    <t>2729/QĐ-UBND, 29/9/2017; 1653/QĐ-UBND, 28/6/2019; 1674/QĐ-UBND, ngày 07/7/2021</t>
  </si>
  <si>
    <t>Cải tạo, nâng cấp đường Trần Phú thành phố Buôn Ma Thuột (Đoạn nối dài)</t>
  </si>
  <si>
    <t>2982/QĐ-UBND , 28/10/2021</t>
  </si>
  <si>
    <t>Dự án khu đô thị sinh thái văn hóa, du lịch dân tộc tỉnh Đắk Lắk: Hạng mục San lấp, bồi thường giải phóng mặt bằng</t>
  </si>
  <si>
    <t>Xây dựng cơ sở hạ tầng khu tái định cư tại khu đô thị sinh thái văn hoá, du lịch dân tộc Đắk Lắk</t>
  </si>
  <si>
    <t>1549/QĐ-UBND 
14/7/2022</t>
  </si>
  <si>
    <t>Đường Tôn Đức Thắng (đoạn từ Nguyễn Đình Chiểu đến đường Trần Khánh Dư và đoạn từ Phan Trọng Tuệ đến đường Lê Quý Đôn), thành phố Buôn Ma Thuột</t>
  </si>
  <si>
    <t>3852/QĐ-UBND, ngày 31/12/2021; 1552/QĐ-UBND, ngày 24/5/2024</t>
  </si>
  <si>
    <t>IV</t>
  </si>
  <si>
    <t>Huyện Cư Kuin</t>
  </si>
  <si>
    <t>Trạm bơm Đông sơn xã Hòa Hiệp, huyện Cư Kuin</t>
  </si>
  <si>
    <t>Cư Kuin</t>
  </si>
  <si>
    <t>1778/QĐ-UBND, 31/10/2018</t>
  </si>
  <si>
    <t>Hệ thống thoát nước khu trung tâm hành chính huyện Cư Kuin</t>
  </si>
  <si>
    <t>2212/QĐ-UBND, 27/7/2016; 2995/QĐ-UBND, 15/10/2019</t>
  </si>
  <si>
    <t>Cải tạo đường GT liên xã Ea Ktur đi xã Ea Ning (đoạn từ ngã 3 Ea Sim đến Hồ Viêt Đức 4), huyện Cư Kuin</t>
  </si>
  <si>
    <t>60/QĐ-UBND, ngày 13/01/2023</t>
  </si>
  <si>
    <t>2</t>
  </si>
  <si>
    <t>Xây dựng hệ thống tiêu nước dọc đường lô cao su từ tỉnh lộ 10 đấu nối vào hệ thống thoát nước khu trung tâm hành chính huyện Cư Kuin</t>
  </si>
  <si>
    <t>2592/QĐ-UBND, ngày 26/9/2023</t>
  </si>
  <si>
    <t>3</t>
  </si>
  <si>
    <t>Trụ sở Đảng ủy - HĐND - UBND và UBMTTQVN xã Ea Hu</t>
  </si>
  <si>
    <t>1898/QĐ-UBND, ngày 23/6/2023</t>
  </si>
  <si>
    <t>4</t>
  </si>
  <si>
    <t>Trụ sở Đảng ủy - HĐND - UBND và UBMTTQVN xã Cư Êwi</t>
  </si>
  <si>
    <t>1816/QĐ-UBND, ngày 08/6/2023</t>
  </si>
  <si>
    <t>5</t>
  </si>
  <si>
    <t xml:space="preserve">Cải tạo, nâng cấp đường GT từ thôn 1B đi thôn 19 xã Cư Êwi, huyện Cư Kuin </t>
  </si>
  <si>
    <t>1761/QĐ-UBND, 02/6/2023</t>
  </si>
  <si>
    <t>6</t>
  </si>
  <si>
    <t xml:space="preserve">Nâng cấp, cải tạo Đường giao thông liên xã từ thôn 2 xã Ea Bhôk đến chợ An Bình xã Ea Hu, huyện Cư Kuin. </t>
  </si>
  <si>
    <t>1207/QĐ-UBND, ngày 17/5/2023</t>
  </si>
  <si>
    <t>7</t>
  </si>
  <si>
    <t>Dự án Đầu tư xây dựng đường giao thông trục D2 (đường trục chính trung tâm) Cụm Công nghiệp Cư Kuin</t>
  </si>
  <si>
    <t>1999/QĐ-UBND, ngày 08/9/2022</t>
  </si>
  <si>
    <t>8</t>
  </si>
  <si>
    <t>Dự án Xây dựng nhà máy xử lý nước thải tập trung Cụm Công nghiệp Cư Kuin</t>
  </si>
  <si>
    <t>2046/QĐ-UBND, ngày 13/9/2022</t>
  </si>
  <si>
    <t>9</t>
  </si>
  <si>
    <t>Hệ thống điện chiếu sáng từ ngã 3 Cây Gòn đi chợ Việt Đức 3, xã Ea Bhốk, huyện Cư Kuin</t>
  </si>
  <si>
    <t>332/QĐ-UBND, ngày 26/01/2024</t>
  </si>
  <si>
    <t>10</t>
  </si>
  <si>
    <t>Trung tâm Truyền thông - Văn hóa - Thể thao huyện Cư Kuin; Hạng mục: Nhà thi đấu thể thao, nhà bảo vệ, cổng tường rào và hạ tầng kỹ thuật</t>
  </si>
  <si>
    <t>962/QĐ-UBND, ngày 03/4/2024</t>
  </si>
  <si>
    <t>V</t>
  </si>
  <si>
    <t>Huyện Cư M'Gar</t>
  </si>
  <si>
    <t>Đường đến trung tâm xã Ea Kuếh, huyện Cư Mgar</t>
  </si>
  <si>
    <t>2687/QĐ-UBND 19/10/2011</t>
  </si>
  <si>
    <t>Cải tạo, nâng cấp đường giao thông từ thị trấn Quàng Phú đi xã Quảng Tiến và xã Ea M'nang, huyện Cư M'gar</t>
  </si>
  <si>
    <t>Cư  M'Gar</t>
  </si>
  <si>
    <t>4017/QĐ-UBND, ngày 15/8/2023</t>
  </si>
  <si>
    <t>Nâng cấp, nạo vét hồ Ea Trum, xã Cư Suê, huyện Cư M'gar</t>
  </si>
  <si>
    <t>1925/QĐ-UBND, ngày 16/5/2023</t>
  </si>
  <si>
    <t>Đập dâng Ea Chuar 2, thị trấn Ea Pốk, huyện Cư M'gar; Hạng mục: Đập dâng, cống đầu mối, kênh &amp; CTTK</t>
  </si>
  <si>
    <t>2012/QĐ-UBND, ngày 23/5/2023</t>
  </si>
  <si>
    <t>Nâng cấp, sửa chữa hồ Buôn Za Wầm, xã Ea Kiết, huyện Cư M'gar</t>
  </si>
  <si>
    <t>1924/QĐ-UBND, ngày 16/5/2023</t>
  </si>
  <si>
    <t>Đường giao thông liên xã Ea Đrơng đi xã Quảng Tiến, huyện Cư M'gar</t>
  </si>
  <si>
    <t>5820/QĐ-UBND, ngày 15/11/2023</t>
  </si>
  <si>
    <t>Trụ sở làm việc Đảng ủy, HĐND và UBND- xã Ea Kpam, huyện Cư M'Gar, hạng mục: Nhà làm việc 2 tầng, hạ tầng kỹ thuật</t>
  </si>
  <si>
    <t>926/QĐ-UBND, ngày 30/3/2023</t>
  </si>
  <si>
    <t>Cải tạo, nâng cấp hệ thống đường giao thông Buôn Lang, Buôn Mấp, thị trấn Ea Pốk, huyện Cư M'gar</t>
  </si>
  <si>
    <t>947a/QĐ-UBND, ngày 30/3/2023</t>
  </si>
  <si>
    <t>Đập dâng Ea Drơng, xã Ea Drơng, huyện Cư M'gar; Hạng mục: Đập dâng - Cống đầu mối - Kênh &amp; CTTK</t>
  </si>
  <si>
    <t>1880a/QĐ-UBND, ngày 06/5/2024</t>
  </si>
  <si>
    <t>Đường giao thông liên xã Ea Tul đi Ea Drơng, huyện Cư M'gar</t>
  </si>
  <si>
    <t>1801/QĐ-UBND, ngày 26/4/2024</t>
  </si>
  <si>
    <t>Sửa chữa, nâng cấp đường giao thông từ xã Ea M'nang, huyện Cư M‘gar đi xă Ea Bar, huyện Buôn Đòn</t>
  </si>
  <si>
    <t>1895a/QĐ-UBND ngày 07/5/2024</t>
  </si>
  <si>
    <t>Cải tạo, nâng cấp hệ thống thoát nước đường Hùng Vương (Đoạn từ đường Trần Kiên đến đường Lý Thường Kiệt) TT Quảng Phú, huyện Cư M'gar</t>
  </si>
  <si>
    <t>Đường giao thông liên xã Cư M'gar đi xã Ea H'Đing, huyện Cư M'gar</t>
  </si>
  <si>
    <t>1901a/QĐ-UBND, ngày 8/5/2024</t>
  </si>
  <si>
    <t>VI</t>
  </si>
  <si>
    <t>Huyện Ea H'leo</t>
  </si>
  <si>
    <t>Đường GT từ xã Ea H'leo (Km613 - Quốc lộ 14) nối đường biên giới Tây bắc, huyện Ea Súp (GĐ 2)</t>
  </si>
  <si>
    <t>Ea H'leo</t>
  </si>
  <si>
    <t>819/QĐ-UBND ngày 07/4/2015; 
2577/QĐ-UBND 31/10/2015</t>
  </si>
  <si>
    <t>Dự án Đường giao thông liên huyện Ea H’leo - Cư M’gar</t>
  </si>
  <si>
    <t>2989/QĐ-UBND,07/11/08; 1735/QĐ-UBND ngày 14/7/2010</t>
  </si>
  <si>
    <t>Cải tạo, nâng cấp đường giao thông liên xã Ea Khal, Ea Wy, Cư Amung</t>
  </si>
  <si>
    <t>4074/QĐ-UBND, 19/12/2023</t>
  </si>
  <si>
    <t>Cải tạo, nâng cấp đường giao thông liên xã Ea Sol đi xã Ea Hiao, huyện Ea H'Leo</t>
  </si>
  <si>
    <t>2594/QĐ-UBND, 22/8/2023</t>
  </si>
  <si>
    <t xml:space="preserve">Cải tạo, nâng cấp đường giao thông liên xã Ea Wy - Cư Amung - Ea Tir, huyện Ea H'Leo </t>
  </si>
  <si>
    <t>2006/QĐ-UBND, 26/6/2023</t>
  </si>
  <si>
    <t>Trường THPT Ea H’leo, huyện Ea H’leo; Hạng mục: Nhà lớp học 12 phòng</t>
  </si>
  <si>
    <t>2626/QĐ-UBND, 28/8/2023</t>
  </si>
  <si>
    <t xml:space="preserve"> Đường giao thông thôn 7a, 7b, 7c đi trung tâm xã Ea Hiao, huyện Ea H'Leo </t>
  </si>
  <si>
    <t>1775/QĐ-UBND, ngày 10/5/2024</t>
  </si>
  <si>
    <t xml:space="preserve">Thủy lợi Ea Khal hạ, xã Ea Tir, huyện Ea H'Leo </t>
  </si>
  <si>
    <t>1779/QĐ-UBND, ngày 10/5/2024</t>
  </si>
  <si>
    <t>Trụ sở làm việc Đảng ủy, HĐND - UBND xã Ea Nam, huyện Ea H'Leo</t>
  </si>
  <si>
    <t>Dự án Đầu tư xây dựng cơ sở hạ tầng Cụm Công nghiệp Ea Ral, huyện Ea H’leo, tỉnh Đắk Lắk (giai đoạn 1)</t>
  </si>
  <si>
    <t>08/NQ-HĐND ngày 15/4/2022</t>
  </si>
  <si>
    <t>Cải tạo, nâng cấp đường giao thông liên xã Ea Wy - Cư Mốt - Ea Khal, huyện Ea H'Leo</t>
  </si>
  <si>
    <t>1778/QĐ-UBND, ngày 10/5/2024</t>
  </si>
  <si>
    <t>Đập sình mây, xã  Cư Amung, huyện Ea H'leo</t>
  </si>
  <si>
    <t>1780/QĐ-UBND, ngày 10/5/2024</t>
  </si>
  <si>
    <t>Cải tạo, nâng cấp Đường giao thông liên huyện Ea H'Leo - Cư Mgar</t>
  </si>
  <si>
    <t>1781/QĐ-UBND, ngày 10/5/2024</t>
  </si>
  <si>
    <t>VII</t>
  </si>
  <si>
    <t>Huyện Ea Kar</t>
  </si>
  <si>
    <t>Đường giao thông liên xã Xuân Phú - Ea Sô, huyện Ea Kar</t>
  </si>
  <si>
    <t>2844b/QĐ-UBND 26/10/2015</t>
  </si>
  <si>
    <t>Đường đến Trung tâm xã Ea Sô (Ea Sar cũ), huyện Ea Kar</t>
  </si>
  <si>
    <t>2130/QĐ-UBND 12/8/2009; 3906/QĐ-UBND, 29/12/2016</t>
  </si>
  <si>
    <t>Nâng cấp, sửa chữa công trình thủy lợi Ea Tlít, xã Cư Elang, huyện Ea Kar</t>
  </si>
  <si>
    <t>Ea Kar</t>
  </si>
  <si>
    <t>408/QĐ-UBND, 18/02/2021</t>
  </si>
  <si>
    <t>Cầu Hàm Long, xã Xuân Phú, huyện Ea Kar</t>
  </si>
  <si>
    <t>685/QĐ-UBND, ngày 17/3/2022</t>
  </si>
  <si>
    <t>Trường THPT Ngô Gia Tự, thị trấn Ea Kar, huyện Ea Kar; Hạng mục: Nhà hiệu bộ</t>
  </si>
  <si>
    <t>203/QĐ-UBND ngày 25/4/2022</t>
  </si>
  <si>
    <t>Quảng trường Ea Kar, huyện Ea Kar (giai đoạn 1)</t>
  </si>
  <si>
    <t>1215/QĐ-UBND, 30/5/2022</t>
  </si>
  <si>
    <t>Đường N6 Khu trung tâm hành chính mới huyện Ea Kar</t>
  </si>
  <si>
    <t>250/QĐ-UBND, ngày 20/5/2022</t>
  </si>
  <si>
    <t>Đường D5, N4 Khu trung tâm hành chính mới huyện Ea Kar</t>
  </si>
  <si>
    <t>1214/QĐ-UBND, 30/5/2022</t>
  </si>
  <si>
    <t>Đầu tư xây dựng kè và san nền Khu trung tâm hành chính mới huyện Ea Kar</t>
  </si>
  <si>
    <t>251/QĐ-UBND, ngày 20/5/2022</t>
  </si>
  <si>
    <t>Đường D3, D5, D6, N7 Khu trung tâm hành chính mới huyện Ea Kar</t>
  </si>
  <si>
    <t>249/QĐ-UBND, ngày 20/5/2022</t>
  </si>
  <si>
    <t>Cải tạo, nâng cấp đường giao từ Quốc lộ 26 đi qua Nhà máy nước, huyện Ea Kar</t>
  </si>
  <si>
    <t>273/QĐ-UBND, 05/6/2023</t>
  </si>
  <si>
    <t>Cải tạo, nâng cấp đường liên xã Cư Ni đi xã Ea Pal và xây dựng mới các trục đường khu dân cư xã Cư Ni, huyện Ea Kar</t>
  </si>
  <si>
    <t>108/QĐ-UBND, 23/3/2023</t>
  </si>
  <si>
    <t>Trường THPT Võ Nguyên Giáp, xã Ea Ô, huyện Ea Kar (GĐ2)</t>
  </si>
  <si>
    <t>171/QĐ-UBND, ngày 13/4/2023</t>
  </si>
  <si>
    <t>Đường N8 Khu trung tâm hành chính mới huyện Ea Kar</t>
  </si>
  <si>
    <t>323/QĐ-UBND, 22/6/2023</t>
  </si>
  <si>
    <t>Cải tạo, nâng cấp đường giao thông liên xã Ea Pal đi Cư Prông huyện Ea Kar</t>
  </si>
  <si>
    <t>172/QĐ-UBND, 13/4/2023</t>
  </si>
  <si>
    <t>Đầu tư xây dựng cơ sở hạ tầng thiết yếu khu dân cư Buôn Ea Rớt, xã Cư Elang, huyện Ea Kar</t>
  </si>
  <si>
    <t>125/QĐ-UBND, ngày 27/3/2023</t>
  </si>
  <si>
    <t>Dự án Hệ thống xử lý nước thải Cụm Công nghiệp Ea Đar, huyện Ea Kar</t>
  </si>
  <si>
    <t>325/QĐ-UBND, 22/6/2023</t>
  </si>
  <si>
    <t>VIII</t>
  </si>
  <si>
    <t>Huyện Krông Ana</t>
  </si>
  <si>
    <t>Xã Băng Drênh, huyện Krông Ana</t>
  </si>
  <si>
    <t>2636/QĐ-UBND 13/10/2010</t>
  </si>
  <si>
    <t>Sửa chữa Đê bao Quảng Điền, huyện Krông Ana</t>
  </si>
  <si>
    <t>299/QĐ-SNN, ngày 25/3/2021</t>
  </si>
  <si>
    <t>Xây dựng trạm bơm và kênh mương Bầu Đen, xã Bình Hòa, huyện Krông Ana</t>
  </si>
  <si>
    <t>1210/QĐ-UBND ngày 25/4/2022</t>
  </si>
  <si>
    <t>Cải tạo, nâng cấp đường  Phan Bội Châu và đường Lê Lợi, thị trấn Buôn Trấp, huyện Krông Ana</t>
  </si>
  <si>
    <t>1209/QĐ-UBND ngày 25/4/2022</t>
  </si>
  <si>
    <t>Cải tạo trụ sở làm việc Huyện ủy và trụ sở làm việc HĐND, UBND huyện Krông Ana</t>
  </si>
  <si>
    <t>1208/QĐ-UBND ngày 25/4/2022</t>
  </si>
  <si>
    <t>Cải tạo nâng cấp và mở rộng tuyến đường Nguyễn Du nối dài, thị trấn Buôn Trấp, huyện Krông Ana (đoạn từ tổ dân phố 3 đến ngã tư buôn Ê Căm)</t>
  </si>
  <si>
    <t>2472/QĐ-UBND, 24/6/2023</t>
  </si>
  <si>
    <t>Nâng cấp đường giao thông từ ngã ba Quỳnh Ngọc, xã Ea Na đi thác Dray Nur, xã Dray Sáp, huyện Krông Ana</t>
  </si>
  <si>
    <t>2168/QĐ-UBND, ngày 23/5/2023</t>
  </si>
  <si>
    <t>Xây dựng trạm bơm buôn trấp 6 và hệ thống kênh tưới khu vực Thác Đá, thị trấn Buôn Trấp, huyện Krông Ana</t>
  </si>
  <si>
    <t>1283/QĐ-UBND, ngày 09/5/2024</t>
  </si>
  <si>
    <t>Trường THPT Krông Ana, huyện Krông Ana; Hạng mục: Nhà lớp học bộ môn</t>
  </si>
  <si>
    <t>3905/QĐ-UBND, ngày 24/10/2023</t>
  </si>
  <si>
    <t>Nâng cấp đường giao thông từ thị trấn Buôn Trấp đi Buôn Tơ Lơ, huyện Krông Ana</t>
  </si>
  <si>
    <t>1282/QĐ-UBND, ngày 09/5/2024</t>
  </si>
  <si>
    <t>Xây dựng trụ sở làm việc UBND xã Ea Na, huyện Krông Ana</t>
  </si>
  <si>
    <t>1286/QĐ-UBND, ngày 10/5/2024</t>
  </si>
  <si>
    <t>Đường giao thông ra khu sản xuất tập trung cánh đồng tháng 10, thị trấn Buôn Trấp, huyện Krông Ana</t>
  </si>
  <si>
    <t>Xây dựng trạm bơm Buôn Trấp 5 và hệ thống kênh tưới cánh đồng tháng 10, huyện Krông Ana</t>
  </si>
  <si>
    <t>IX</t>
  </si>
  <si>
    <t>Huyện Krông Bông</t>
  </si>
  <si>
    <t>Điều chỉnh, mở rộng DA QH, sắp xếp, ổn định DDCTD vùng Ea Lang, xã Cư Pui, huyện Krông Bông</t>
  </si>
  <si>
    <t>Trường THCS Cư Pui II và Trường mẫu giáo Cư Pui, thuộc Dự án điều chỉnh mở rộng dự án quy hoạch sắp xếp, ổn định dân di cư tự do vùng Ea Lang (gồm cả điểm dân di cư tự do Ea Bar, Ea Đók), xã Cư Pui, huyện Krông Bông</t>
  </si>
  <si>
    <t>Đường vào khu dãn dân, tái định cư (Buôn Ea Chôr,  Buôn Kiều, Buôn Hằng Năm), xã Yang Mao, huyện Krông Bông</t>
  </si>
  <si>
    <t xml:space="preserve"> Kr. Bông</t>
  </si>
  <si>
    <t>2685/QĐ-UBND ngày 29/9/2021</t>
  </si>
  <si>
    <t>Cầu BTCT qua suối Ea Bar thuộc đường liên xã Cư Pui đi xã Cư Đrăm H. Krông bông</t>
  </si>
  <si>
    <t>222/QĐ-SGTVT, ngày 24/3/2021</t>
  </si>
  <si>
    <t>Gia cố mái kênh chính và các hạng mục phụ trợ thuộc công trình thủy lợi Krông Kmar, huyện Krông Bông</t>
  </si>
  <si>
    <t>2993/QĐ-UBND, ngày 30/12/2022</t>
  </si>
  <si>
    <t>Nâng cấp, sửa chữa đường giao thông từ xã Hòa Thành, huyện Krông Bông đi xã Ea Hu, huyện Cư Kuin</t>
  </si>
  <si>
    <t>1650/QĐ-UBND ngày 23/3/2022</t>
  </si>
  <si>
    <t>Trạm bơm cánh đồng Công Trường, xã Ea Trul, huyện Krông Bông</t>
  </si>
  <si>
    <t>3276/QĐ-UBND, ngày 19/7/2023</t>
  </si>
  <si>
    <t>Trạm bơm cánh đồng Đồi Sơn, xã Khuê Ngọc Điền, huyện Krông Bông</t>
  </si>
  <si>
    <t>2596/QĐ-UBND, ngày 28/6/2023</t>
  </si>
  <si>
    <t>Kiên cố hóa kênh mương công trình Trạm bơm Buôn Tliêr xã Hòa Phong, huyện Krông Bông</t>
  </si>
  <si>
    <t>2489/QĐ-UBND, ngày 21/6/2023</t>
  </si>
  <si>
    <t>Đường vào khu sản xuất phía Tây xã Drang Kang, huyện Krông Bông</t>
  </si>
  <si>
    <t>1291/QĐ-UBND ngày 01/04/2024</t>
  </si>
  <si>
    <t>Kiên cố hóa kênh mương công trình Trạm bơm thôn 6, xã Hòa Lễ huyện Krông Bông</t>
  </si>
  <si>
    <t>1389/QĐ-UBND, ngày 17/4/2024</t>
  </si>
  <si>
    <t>Kiên cố hóa kênh mương công trình trạm bơm Buôn Cư Mil, xã Ea Trul, huyện Krông Bông</t>
  </si>
  <si>
    <t>1388/QĐ-UBND, ngày 17/4/2024</t>
  </si>
  <si>
    <t>Trường THPT Trần Hưng Đạo, huyện Krông Bông; Hạng mục: Nhà lớp học 8 phòng, nhà bộ môn kết hợp các phòng chức năng, nhà đa chức năng, sân bê tông</t>
  </si>
  <si>
    <t>1390/QĐ-UBND, ngày 17/4/2024</t>
  </si>
  <si>
    <t>Trụ Sở làm việc Đảng ủy, HĐND-UBND- UBMT Tổ quốc  xã Cư Pui, huyện Krông Bông</t>
  </si>
  <si>
    <t>1421/QĐ-UBND, ngày 22/4/2024</t>
  </si>
  <si>
    <t>X</t>
  </si>
  <si>
    <t>Huyện Krông Búk</t>
  </si>
  <si>
    <t>Bãi xử lý rác tập trung huyện Krông Búk</t>
  </si>
  <si>
    <t>1324/QĐ-UBND ngày 13/6/2022</t>
  </si>
  <si>
    <t>Xây dựng hoàn chỉnh hạ tầng kỹ thuật và đường vào công trình Ghi công liệt sỹ huyện Krông Búk</t>
  </si>
  <si>
    <t>1016/QĐ-UBND ngày 29/4/2022</t>
  </si>
  <si>
    <t>Đường GT từ Buôn Đrao đi thôn Ea Nguôi, xã Cư Né, huyện Krông Búk</t>
  </si>
  <si>
    <t>1335/QĐ-UBND, ngày 07/6/2023</t>
  </si>
  <si>
    <t>Đường giao thông liên xã từ thôn 6, xã Cư Né đi thôn Ea My, xã Ea Sin, huyện Krông Búk</t>
  </si>
  <si>
    <t>1123/QĐ-UBND, ngày 23/5/2023</t>
  </si>
  <si>
    <t>Hệ thống điện chiếu sáng tại khu trung tâm huyện trên tuyến đường N6 và đường Quốc lộ 14 , huyện Krông Búk</t>
  </si>
  <si>
    <t>1344/QĐ-UBND, ngày 08/6/2023</t>
  </si>
  <si>
    <t>Đầu tư kết cấu hạ tầng kỹ thuật Điểm dân cư nông thôn Buôn Mùi và Buôn Dhía, xã Cư Né, huyện Krông Búk</t>
  </si>
  <si>
    <t>1842/QĐ-UBND, ngày 02/8/2023</t>
  </si>
  <si>
    <t>Đường giao thông trục D4 thuộc khu trung tâm hành chính huyện Krông Búk</t>
  </si>
  <si>
    <t>Trung tâm Truyền thông - Văn hóa - Thể thao huyện Krông Búk; Hạng mục: Nhà biểu diễn 500 chỗ và hạ tầng kỹ thuật</t>
  </si>
  <si>
    <t xml:space="preserve">Dự án Hệ thống xử lý nước thải, đường giao thông bên trong Cụm Công nghiệp Krông Búk 1, huyện Krông Búk, </t>
  </si>
  <si>
    <t>2926/QĐ-UBND, ngày 29/11/2023</t>
  </si>
  <si>
    <t>Đập đầu suối Ea Súp, xã Pơng Drang, huyện Krông Búk</t>
  </si>
  <si>
    <t>2554/QĐ-UBND, ngày 07/11/2024</t>
  </si>
  <si>
    <t>XI</t>
  </si>
  <si>
    <t>Huyện Krông Năng</t>
  </si>
  <si>
    <t>Đường đến Trung tâm xã Ea Tân, huyện Krông Năng</t>
  </si>
  <si>
    <t>942/QĐ-UBND, 13/4/2011</t>
  </si>
  <si>
    <t>Trung tâm Y tế huyện Krông Năng; Hạng mục: Khối hành chính và phòng mổ, khoa y học cổ truyền</t>
  </si>
  <si>
    <t>983/QĐ-UBND ngày 26/4/2022</t>
  </si>
  <si>
    <t>Xây dựng mới cầu km 12+900 tỉnh lộ 3</t>
  </si>
  <si>
    <t>991/QĐ-UBND ngày 26/4/2022</t>
  </si>
  <si>
    <t>Hệ thống điện chiếu sáng nội thị trấn Krông Năng, huyện Krông Năng</t>
  </si>
  <si>
    <t>2184/QĐ-UBND, ngày 09/6/2023</t>
  </si>
  <si>
    <t>Nâng cấp, mở rộng đường giao thông từ trung tâm huyện đến trung tâm xã Ea Tóh, huyện Krông Năng</t>
  </si>
  <si>
    <t>1393/QĐ-UBND, ngày 08/5/2023</t>
  </si>
  <si>
    <t>Đường giao thông các trục chính buôn Dliêya, xã Dliêya, huyện Krông Năng</t>
  </si>
  <si>
    <t>2250/QĐ-UBND, ngày 16/6/2023</t>
  </si>
  <si>
    <t>Nâng cấp, mở rộng đường giao thông liên xã Ea Hồ - Phú Xuân, huyện Krông Năng</t>
  </si>
  <si>
    <t>1502/QĐ-UBND, ngày 12/5/2023</t>
  </si>
  <si>
    <t xml:space="preserve"> Trụ sở HĐND và UBND xã Phú Xuân, huyện Krông Năng, tỉnh Đắk Lắk; Hạng mục: Nhà làm việc và hạ tầng kỹ thuật đi kèm.</t>
  </si>
  <si>
    <t>1503/QĐ-UBND, ngày 12/5/2023</t>
  </si>
  <si>
    <t xml:space="preserve">Cải tạo nâng cấp các trục đường trung tâm thị trấn Krông Năng.                                     </t>
  </si>
  <si>
    <t>1087/QĐ-UBND, ngày 07/5/2024</t>
  </si>
  <si>
    <t>Đường giao thông  Tam Bình Tam Thuận xã Cư Klông, huyện Krông Năng</t>
  </si>
  <si>
    <t>982/QĐ-UBND, ngày 26/4/2024</t>
  </si>
  <si>
    <t>Sửa chữa, nâng cấp hồ chứa nước Đội 14, xã Phú Xuân, huyện Krông Năng</t>
  </si>
  <si>
    <t>1099/QĐ-UBND, ngày 09/5/2024</t>
  </si>
  <si>
    <t>Cải tạo đường vào khu du lịch thác Thủy Tiên, xã Ea Púk, huyện Krông Năng</t>
  </si>
  <si>
    <t>1151/QĐ-UBND, ngày 13/5/2024</t>
  </si>
  <si>
    <t>XII</t>
  </si>
  <si>
    <t>Huyện Krông Pắc</t>
  </si>
  <si>
    <t>Cầu thôn 5, xã Vụ Bổn, huyện Krông Pắc</t>
  </si>
  <si>
    <t>Kr. Pắc</t>
  </si>
  <si>
    <t>223/QĐ-SGTVT, ngày 24/3/2021</t>
  </si>
  <si>
    <t>Đường giao thông quanh bờ hồ, khu du lịch hồ Tân An, thị trấn Phước An, huyện Krông Pắc</t>
  </si>
  <si>
    <t>1727/QĐ-UBND ngày 25/4/2022</t>
  </si>
  <si>
    <t>Cải tạo, nâng cấp đường giao thông trung tâm xã Vụ Bổn, huyện Krông Pắc</t>
  </si>
  <si>
    <t>1726/QĐ-UBND, ngày 25/4/2022</t>
  </si>
  <si>
    <t>Trụ sở HĐND &amp; UBND xã Ea Kênh, huyện Krông Pắc</t>
  </si>
  <si>
    <t>1728/QĐ-UBND ngày 25/4/2022</t>
  </si>
  <si>
    <t>Trường THPT Nguyễn Thị Minh Khai, xã Tân Tiến, huyện Krông Pắc; hạng mục: Nhà lớp học bộ môn, thiết bị, thư viện và hạ tầng kỹ thuật</t>
  </si>
  <si>
    <t>1730b/QĐ-UBND ngày 25/4/2022</t>
  </si>
  <si>
    <t>Nâng cấp, sửa chữa đường giao thông từ trung tâm xã Krông Búk (QL26), huyện Krông Pắc đi xã Cư Huê, huyện Ea Kar</t>
  </si>
  <si>
    <t>2309/QĐ-UBND, ngày 31/5/2023</t>
  </si>
  <si>
    <t>Hệ thống kênh mương kênh T25, cánh đồng thôn Tân Lợi 1, buôn Đăk Rơ Leang 1, Đăk Rơ Leang 2 xã Ea Uy, huyện Krông Pắc</t>
  </si>
  <si>
    <t>2559/QĐ-UBND, ngày 19/6/2023</t>
  </si>
  <si>
    <t>Nâng cấp đường Trần Phú, thị trấn Phước An, huyện Krông Pắc</t>
  </si>
  <si>
    <t>1874/QĐ-UBND, ngày 24/4/2023</t>
  </si>
  <si>
    <t>Nâng cấp 7 tuyến đường nội thị trấn Phước An, huyện Krông Pắc</t>
  </si>
  <si>
    <t>2547/QĐ-UBND, ngày 15/6/2023</t>
  </si>
  <si>
    <t>Nâng cấp đường giao thông từ thôn 7, xã Ea Phê đi thôn 19, 20 xã Krông Buk, huyện Krông Pắc</t>
  </si>
  <si>
    <t>1816/QĐ-UBND, ngày 10/4/2023</t>
  </si>
  <si>
    <t>Nâng cấp, sửa chữa đường giao thông liên xã Ea Kênh huyện Krông Pắc đi xã Cư Bao, thị xã Buôn Hồ</t>
  </si>
  <si>
    <t>1668/QĐ-UBND, ngày 08/5/2024</t>
  </si>
  <si>
    <t>Kiên cố hóa kênh mương từ trạm bơm Tong Ting đi cánh đồng hồ Tong Ting và cánh đồng Hòa Hiệp, buôn Ea Mao, xã Ea Yiêng</t>
  </si>
  <si>
    <t>1653/QĐ-UBND, ngày 06/5/2024</t>
  </si>
  <si>
    <t>Trụ sở HĐND &amp; UBND xã Hoà Tiến, huyện Krông Pắc</t>
  </si>
  <si>
    <t>1660/QĐ-UBND, ngày 08/5/2024</t>
  </si>
  <si>
    <t>Nhà thi đấu thể dục thể thao huyện Krông Pắc</t>
  </si>
  <si>
    <t>1659/QĐ-UBND, ngày 08/5/2024</t>
  </si>
  <si>
    <t>XIII</t>
  </si>
  <si>
    <t>Huyện Lắk</t>
  </si>
  <si>
    <t>Nâng cấp vỉa hè, hệ thống điện bờ hồ và Trung tâm huyện phục vụ du lịch hồ Lắk</t>
  </si>
  <si>
    <t>1460/QĐ-UBND ngày 30/6/2022</t>
  </si>
  <si>
    <t>Đường ven hồ Lắk đoạn quanh điểm du lịch buôn Jun, thị trấn Liên Sơn</t>
  </si>
  <si>
    <t>982/QĐ-UBND, ngày 25/4/2022</t>
  </si>
  <si>
    <t xml:space="preserve">Nhà làm việc các phòng ban chuyên môn UBND huyện Lắk; hạng mục: Nhà làm việc, cổng, tường rào và khuôn viên </t>
  </si>
  <si>
    <t>1248/QĐ-UBND, 03/6/2022</t>
  </si>
  <si>
    <t>Sửa chữa kênh N2 CTTL Buôn Triết, xã Buôn Triết, huyện Lắk</t>
  </si>
  <si>
    <t>2312/QĐ-UBND, ngày  13/6/2023</t>
  </si>
  <si>
    <t>Thảm nhựa các tuyến đường giao thông nội thị trấn Liên Sơn, huyện Lắk</t>
  </si>
  <si>
    <t>3770/QĐ-UBND, ngày 24/10/2023</t>
  </si>
  <si>
    <t>Nâng cấp, mở rộng hoa viên tượng đài chiến thắng huyện Lắk</t>
  </si>
  <si>
    <t>1389/QĐ-UBND, ngày 22/4/2024</t>
  </si>
  <si>
    <t>Đường giao thông liên xã Đắk Phơi - Đắk Nuê, huyện Lắk</t>
  </si>
  <si>
    <t>1354/QĐ-UBND, ngày 11/4/2024</t>
  </si>
  <si>
    <t>Đường giao thông liên xã Yang Tao - Đắk Liêng  (Km5+500- cuối tuyến), huyện Lắk</t>
  </si>
  <si>
    <t>1113/QĐ-UBND ngày 28/3/2024</t>
  </si>
  <si>
    <t>Đường ven hồ Lắk đoạn từ đường liên xã Yang Tao - Đắk Liêng đến buôn Bhôk, xã Yang Tao, huyện Lắk</t>
  </si>
  <si>
    <t>1391/QĐ-UBND, ngày 22/4/2024</t>
  </si>
  <si>
    <t>XIV</t>
  </si>
  <si>
    <t>Huyện M'Đrắk</t>
  </si>
  <si>
    <t xml:space="preserve"> Cầu thôn 9 xã Cư KRóa đi xã Ea M'Doal Huyện M'Đrắk</t>
  </si>
  <si>
    <t>Hệ thống điện chiếu sáng nội thị trấn M'Drắk, huyện M'Drắk</t>
  </si>
  <si>
    <t>Nâng cấp đường giao thông từ đường Bùi Thị Xuân Thị trấn M'Drắk đi xã Ea Riêng, huyện M'Drắk</t>
  </si>
  <si>
    <t>Trường THPT Nguyễn Trường Tộ, huyện M’Đrắk; Hạng mục: Nhà lớp học bộ môn, thư viện, nhà đa chức năng và hạ tầng kỹ thuật</t>
  </si>
  <si>
    <t>Cải tạo, nâng cấp đường giao thông liên xã Ea Pil đi xã Cư Prao, huyện M'Drắk (Đoạn nối dài)</t>
  </si>
  <si>
    <t>Cải tạo, nâng cấp đường giao thông liên xã Ea Trang đi xã Cư San, huyện M'Drắk (lý trình Km0+00 - Km1+720 và Km4+280 - Km6+130)</t>
  </si>
  <si>
    <t>Đường giao thông nội thị từ Tổ dân phố 8 (nay tổ dân phố 1 mới) đi Tổ dân phố 4 thị trấn M'Drắk, huyện M'Drắk</t>
  </si>
  <si>
    <t>Dự án Đường giao thông Cụm Công nghiệp M’Drắk, huyện M’Drắk</t>
  </si>
  <si>
    <t xml:space="preserve">Nâng cấp đường giao thông từ Quốc lộ 26 đi thôn Ea Bra, xã Ea Trang, huyện M'Drắk </t>
  </si>
  <si>
    <t xml:space="preserve">Nâng cấp đường giao thông liên thôn từ buôn M'Jui đi buôn M'o xã Ea Trang, huyện M'Drắk </t>
  </si>
  <si>
    <t>Cải tạo, nâng cấp đường vành đai phía tây nam Thị trấn M'Drắk, huyện M'Drắk</t>
  </si>
  <si>
    <t>XV</t>
  </si>
  <si>
    <t>Huyện Ea Súp</t>
  </si>
  <si>
    <t xml:space="preserve">Công trình thủy lợi Hồ chứa nước Ea Súp thượng, tỉnh Đắk Lắk (phần vốn do Bộ Nông nghiệp và Phát triển nông thôn giao cho UBND tỉnh quản lý) </t>
  </si>
  <si>
    <t>3045/QĐ-BNN-XD, 26/10/2009; 2369/QĐ-UBND, 09/10/2014; 1310/QĐ-BNN-XD, 15/4/2016</t>
  </si>
  <si>
    <t>Gói 41A  thuộc dự án: CTTL Hồ chứa nước Ea Súp thượng Hợp phần hệ thống kênh chính Tây</t>
  </si>
  <si>
    <t>Gói 41B thuộc dự án: CTTL Hồ chứa nước Ea Súp thượng Hợp phần hệ thống kênh chính Tây</t>
  </si>
  <si>
    <t>Đường GT đến trung tâm xã Ia Rvê, huyện Ea Sup</t>
  </si>
  <si>
    <t>2589b/QĐ-UBND 10/10/2011</t>
  </si>
  <si>
    <t>Đường giao thông từ trung tâm xã Ia Jlơi đi Làng Thanh niên lập nghiệp xã Ia Lốp, huyện Ea Súp (từ Km 9+00-Km11+50)</t>
  </si>
  <si>
    <t>1547/QĐ-UBND ngày 24/6/2021</t>
  </si>
  <si>
    <t>Đường giao thông Nguyễn Du, thị trấn Ea Súp, huyện Ea Súp</t>
  </si>
  <si>
    <t xml:space="preserve"> 4244 QĐ-UBND, ngày 17/11/2023</t>
  </si>
  <si>
    <t>Cải tạo, nâng cấp 02 trục đường Lê Hồng Phong, thị trấn Ea Súp, huyện Ea Súp</t>
  </si>
  <si>
    <t xml:space="preserve"> 4243 QĐ-UBND, ngày 17/11/2023</t>
  </si>
  <si>
    <t>Đường giao thông từ xã Ea Lê đi thôn Bình Lợi, xã Cư M’lan, huyện Ea Súp</t>
  </si>
  <si>
    <t>3441/QĐ-UBND, ngày 26/9/2024</t>
  </si>
  <si>
    <t>Đường vào khu phòng thủ SH01 xã Cư Kbang, huyện Ea Súp</t>
  </si>
  <si>
    <t>4242/QĐ-UBND, 17/11/2023</t>
  </si>
  <si>
    <t>Dự án Đường giao thông Cụm Công nghiệp Ea Lê, huyện Ea Súp (Đường số No1, N02, No3, No4),</t>
  </si>
  <si>
    <t>2888/QĐ-UBND, ngày 23/12/2022</t>
  </si>
  <si>
    <t>Đường giao thông từ Tỉnh lộ 1 đi Làng Thanh niên lập nghiệp xã Ia Lốp, huyện Ea Súp (từ Km80+650 -:- Km83+600)</t>
  </si>
  <si>
    <t>1497/QĐ-UBND, ngày 09/4/2024</t>
  </si>
  <si>
    <t>Đường Chu Văn An - Nơ Trang Long - Hồ Xuân Hương, thị trấn Ea Súp, huyện Ea Súp</t>
  </si>
  <si>
    <t>1554/QĐ-UBND, ngày 12/4/2024</t>
  </si>
  <si>
    <t>Đường GT từ đường liên huyện Ea Súp - Cư Mgar đi khu sản xuất đồng bào dân tộc tại chỗ xã Cư Mlan, huyện Ea Súp</t>
  </si>
  <si>
    <t>1553/QĐ-UBND, ngày 12/4/2024</t>
  </si>
  <si>
    <t>Sửa chữa, nâng cấp kênh N8 thuộc hệ thống kênh chính Tây, công trình thủy lợi Ea Súp Thượng</t>
  </si>
  <si>
    <t>1490/QĐ-UBND, ngày 05/4/2024</t>
  </si>
  <si>
    <t>Hệ thống điện chiếu sáng công cộng các tuyến đường thị trấn Ea Súp.</t>
  </si>
  <si>
    <t>1499/QĐ-UBND, ngày 09/4/2024</t>
  </si>
  <si>
    <t>XVI</t>
  </si>
  <si>
    <t>Huyện Buôn Đôn</t>
  </si>
  <si>
    <t>Đường giao thông trục chính vào khu du lịch sinh thái Buôn Đôn, xã Krông Na</t>
  </si>
  <si>
    <t>B. Đôn</t>
  </si>
  <si>
    <t>2589/QĐ-UBND , 20/9/2021</t>
  </si>
  <si>
    <t>Đầu tư xây dựng đập dâng khắc phục tình trạng cạn kiệt nguồn nước đoạn sông Srêpốk đi qua Khu du lịch Buôn Đôn</t>
  </si>
  <si>
    <t>5516/QĐ-UBND, 09/12/2022</t>
  </si>
  <si>
    <t>Trạm bơm Buôn Trí, xã Krông Na, huyện Buôn Đôn</t>
  </si>
  <si>
    <t>1510/QĐ-UBND, ngày 25/4/2022</t>
  </si>
  <si>
    <t>Đường giao thông liên xã từ Đập Thiên Đường, xã Tân Hòa đi thôn Ea Ly, xã Ea Wer, huyện Buôn Đôn</t>
  </si>
  <si>
    <t>1511/QĐ-UBND, 25/4/2022</t>
  </si>
  <si>
    <t>Kiên cố hóa kênh tưới cánh đồng đồi cao, cánh đồng 19/3, xã Ea Bar, huyện Buôn Đôn</t>
  </si>
  <si>
    <t>4848/QĐ-UBND, ngày 29/12/2023</t>
  </si>
  <si>
    <t>Chỉnh trang đô thị trung tâm huyện Buôn Đôn</t>
  </si>
  <si>
    <t>4849/QĐ-UBND, ngày 29/12/2023</t>
  </si>
  <si>
    <t>Cải tạo, nâng cấp đường giao thông từ Tỉnh lộ 1 vào khu du lịch Thanh Hà (Thác 7 nhánh), xã Ea Huar, huyện Buôn Đôn</t>
  </si>
  <si>
    <t>3301/QĐ-UBND, ngày 15/8/2023</t>
  </si>
  <si>
    <t>Cải tạo, nâng cấp đường giao thông liên xã Ea Nuôl, huyện Buôn Đôn đi xã Hoà Xuân, thành phố Buôn Ma Thuột</t>
  </si>
  <si>
    <t>1556/QĐ-UBND, ngày 26/4/2024</t>
  </si>
  <si>
    <t>Cải tạo, nâng cấp đường giao thông từ Km2+500 Tỉnh lộ 1, xã Ea Nuôl huyện Buôn Đôn đi xã Hòa Xuân, thành phố Buôn Ma Thuột</t>
  </si>
  <si>
    <t>3304/QĐ-UBND, ngày 27/8/2024</t>
  </si>
  <si>
    <t>Hội trường liên cơ quan huyện Buôn Đôn</t>
  </si>
  <si>
    <t>2145/QĐ-UBND, ngày 11/6/2024</t>
  </si>
  <si>
    <t>XVII</t>
  </si>
  <si>
    <t>Thị xã Buôn Hồ</t>
  </si>
  <si>
    <t>Hệ thống điện chiếu sáng công cộng các tuyến đường thị xã Buôn Hồ</t>
  </si>
  <si>
    <t>2409/QĐ-UBND, 31/8/2021</t>
  </si>
  <si>
    <t>Nâng cấp, cải tạo một số trục đường, phường Thống Nhất, thị xã Buôn Hồ</t>
  </si>
  <si>
    <t>1076/QĐ-UBND, ngày 22/4/2022</t>
  </si>
  <si>
    <t>Nâng cấp, cải tạo đường Hoàng Quốc Việt, phường Đoàn Kết, thị xã Buôn Hồ</t>
  </si>
  <si>
    <t>1087/QĐ-UBND, ngày 25/4/2022</t>
  </si>
  <si>
    <t>Nâng cấp mở rộng đường Lê Quý Đôn, phường An Bình, thị xã Buôn Hồ</t>
  </si>
  <si>
    <t>925/QĐ-UBND, ngày 06/4/2022</t>
  </si>
  <si>
    <t>Sửa chữa, nâng cấp đường giao thông từ xã Ea Blang đi xã Ea Siên, thị xã Buôn Hồ</t>
  </si>
  <si>
    <t>1793/QĐ-UBND, 02/6/2023</t>
  </si>
  <si>
    <t>Trụ Sở làm việc khối mặt trận và các đoàn thể TX Buôn Hồ</t>
  </si>
  <si>
    <t>4065/QĐ-UBND, 06/11/2023</t>
  </si>
  <si>
    <t>Nâng cấp, cải tạo hồ Hà Cỏ, phường Bình Tân, thị xã Buôn Hồ</t>
  </si>
  <si>
    <t>1796/QĐ-UBND, 02/6/2023</t>
  </si>
  <si>
    <t>Đường Hải Triều, phường Đạt Hiếu (đoạn từ đường Trần Hưng Đạo đấu nối ra Quốc lộ 14)</t>
  </si>
  <si>
    <t>2147/QĐ-UBND, ngày 25/6/2024</t>
  </si>
  <si>
    <t xml:space="preserve">Nâng cấp, cải tạo đường Nơ Trang Lơng, thị xã Buôn Hồ </t>
  </si>
  <si>
    <t>2679/QĐ-UBND, ngày 27/8/2024</t>
  </si>
  <si>
    <t>Cải tạo, nâng cấp đường Phù Đổng Thiên Vương, phường Thống Nhất, thị xã Buôn Hồ đi xã Ea Tul, huyện Cư M'gar</t>
  </si>
  <si>
    <t>3011/QĐ-UBND, ngày 17/10/2024</t>
  </si>
  <si>
    <t>Đường vào khu hành chính phường Bình Tân, thị xã Buôn Hồ</t>
  </si>
  <si>
    <t>XVIII</t>
  </si>
  <si>
    <t>Văn phòng Tỉnh ủy</t>
  </si>
  <si>
    <t>Ứng dụng công nghệ thông tin trong hoạt động của các cơ quan Đảng tỉnh Đắk Lắk, giai đoạn 2021 -2025</t>
  </si>
  <si>
    <t>2991/QĐ-UBND, ngày 30/12/2022</t>
  </si>
  <si>
    <t>XIX</t>
  </si>
  <si>
    <t>Sở Văn hóa Thể thao và Du lịch</t>
  </si>
  <si>
    <t>Chỉnh trang khuôn viên Bảo tàng tỉnh và Di tích Biệt Điện Bảo Đại</t>
  </si>
  <si>
    <t>585/QĐ-UBND, ngày 09/3/2022</t>
  </si>
  <si>
    <t>Tu bổ, tôn tạo di tích lịch sử quốc gia đặc biệt Nhà đày Buôn Ma Thuột</t>
  </si>
  <si>
    <t>Khu di tích lịch sử Sở Chỉ huy - Nơi công bố Quyết định thành lập Quân đoàn 3</t>
  </si>
  <si>
    <t>XX</t>
  </si>
  <si>
    <t>Sở Nội vụ</t>
  </si>
  <si>
    <t>Kho lưu trữ chuyên dụng tỉnh Đắk Lắk (GĐ 1)</t>
  </si>
  <si>
    <t>3202/QĐ-UBND, 06/11/2021</t>
  </si>
  <si>
    <t>XXI</t>
  </si>
  <si>
    <t>Sở Lao động Thương binh và Xã hội</t>
  </si>
  <si>
    <t>Cải tạo, chỉnh trang và xây dựng mới một số hạng mục tại Nghĩa trang cán bộ tỉnh Đắk Lắk</t>
  </si>
  <si>
    <t>571/QĐ-UBND, ngày 28/3/2023</t>
  </si>
  <si>
    <t>Cải tạo, nâng cấp một số hạng mục Nghĩa trang liệt sỹ tỉnh Đắk Lắk</t>
  </si>
  <si>
    <t>1041/QĐ-UBND ngày 5/5/2022</t>
  </si>
  <si>
    <t>Cơ sở bảo trợ xã hội, chăm sóc phục hồi chức năng cho người tâm thần, rối nhiễu tâm trí tỉnh Đắk Lắk</t>
  </si>
  <si>
    <t>XXII</t>
  </si>
  <si>
    <t>Sở Kế hoạch và Đầu tư</t>
  </si>
  <si>
    <t>Quy hoạch tỉnh Đắk Lắk thời kỳ 2021-2030, tầm nhìn đến 2050</t>
  </si>
  <si>
    <t>2099/QĐ-UBND ngày 09/9/2020</t>
  </si>
  <si>
    <t>Dự án hỗ trợ phát triển khu vực biên giới - Tiểu dự án tỉnh Đắk Lắk</t>
  </si>
  <si>
    <t>2233/QĐ-UBND, ngày 03/10/2022</t>
  </si>
  <si>
    <t>XXIII</t>
  </si>
  <si>
    <t>Sở Nông nghiệp và Phát triển nông thôn</t>
  </si>
  <si>
    <t>Dự án Tăng cường khả năng chống chịu của nông nghiệp quy mô nhỏ với an ninh nguồn nước do biến đổi khí hậu  khu vực Tây Nguyên và Nam Trung Bộ, tỉnh Đắk Lắk</t>
  </si>
  <si>
    <t xml:space="preserve">Dự án sữa chữa và nâng cao an toàn đập (WB) </t>
  </si>
  <si>
    <t>2309/QĐ-UBND ngày 21/9/2018;4638/QĐ-BNN-HTQT ngày 09/11/2015</t>
  </si>
  <si>
    <t>Giảm thiểu khí thải tại khu vực Tây Nguyên và Duyên hải Nam Trung Bộ Việt Nam nhằm góp phần thực hiện các mục tiêu Chương trình hành động quốc gia RWDD+ tại tỉnh Đắk Lắk</t>
  </si>
  <si>
    <t>XXIV</t>
  </si>
  <si>
    <t>Sở Thông tin và Truyền thông</t>
  </si>
  <si>
    <t>Dự án xây dựng hạ tầng chuyển đổi số tỉnh Đắk Lắk giai đoạn 2021-2025 và định hướng đến năm 2030</t>
  </si>
  <si>
    <t>2981/QĐ-UBND, ngày 29/12/2022</t>
  </si>
  <si>
    <t>XXV</t>
  </si>
  <si>
    <t>Công ty TNHH MTV Công trình thủy lợi tỉnh Đắk Lắk</t>
  </si>
  <si>
    <t xml:space="preserve">Hệ thống kênh tưới Buôn Triết </t>
  </si>
  <si>
    <t>1515/QĐ-UBND 15/6/09</t>
  </si>
  <si>
    <t>XXVI</t>
  </si>
  <si>
    <t>Ban quản lý Khu Công nghiệp tỉnh</t>
  </si>
  <si>
    <t>Nhà máy xử lý nước thải tập trung Khu công nghiệp Hòa Phú (giai đoạn 2)</t>
  </si>
  <si>
    <t>Hệ thống quan trắc nước thải tự động Khu công nghiệp Hòa Phú</t>
  </si>
  <si>
    <t>XXVII</t>
  </si>
  <si>
    <t>Chi Cục Kiểm lâm</t>
  </si>
  <si>
    <t>Ứng dụng công nghệ cao trong công tác quản lý, giám sát tài nguyên rừng tỉnh Đắk Lắk</t>
  </si>
  <si>
    <t>XXVIII</t>
  </si>
  <si>
    <t xml:space="preserve"> Ban QL Khu bảo tồn thiên nhiên Ea Sô</t>
  </si>
  <si>
    <t>Xây dựng đường tuần tra khu bảo tồn thiên nhiên Ea Sô (đoạn từ trạm số 5 đến trạm số 6)</t>
  </si>
  <si>
    <t>XXVIX</t>
  </si>
  <si>
    <t xml:space="preserve">Ngân sách tỉnh bổ sung có mục tiêu cho cấp huyện thực hiện đầu tư xây dựng trường học và cơ sở giáo dục nghề nghiệp công lập trên địa bàn tỉnh Đắk Lắk theo Nghị quyết số 22/2020/NQ-HĐND ngày 09/12/2020 của HĐND tỉnh: </t>
  </si>
  <si>
    <t>Bổ sung Quỹ phát triển đất (5%)</t>
  </si>
  <si>
    <t>Đo đạc, đăng ký quản lý đất đai (10%)</t>
  </si>
  <si>
    <t>Ngân sách huyện, thị xã, thành phố thực hiện các dự án đầu tư</t>
  </si>
  <si>
    <t>Bố trí vốn chuẩn bị đầu tư cho các dự án dự kiến khởi công mới trong kế hoạch đầu tư công trung hạn giai đoạn 2026-2030 và một số nội dung phát sinh khác</t>
  </si>
  <si>
    <t>Bội chi ngân sách địa phương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</si>
</sst>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_);_(* \(#.##0.00\);_(* &quot;-&quot;??_);_(@_)"/>
    <numFmt numFmtId="166" formatCode="00000"/>
    <numFmt numFmtId="167" formatCode="#,##0\ _₫"/>
  </numFmts>
  <fonts count="22">
    <font>
      <sz val="11"/>
      <color theme="1"/>
      <name val="Aptos Narrow"/>
      <family val="2"/>
      <scheme val="minor"/>
    </font>
    <font>
      <sz val="11"/>
      <color theme="1"/>
      <name val="Aptos Narrow"/>
      <family val="2"/>
      <scheme val="minor"/>
    </font>
    <font>
      <b/>
      <sz val="10"/>
      <name val="Times New Roman"/>
      <family val="1"/>
    </font>
    <font>
      <sz val="12"/>
      <name val=".VnTime"/>
      <family val="2"/>
    </font>
    <font>
      <sz val="12"/>
      <name val="Times New Roman"/>
      <family val="1"/>
    </font>
    <font>
      <sz val="10"/>
      <name val="Arial"/>
      <family val="2"/>
    </font>
    <font>
      <b/>
      <sz val="12"/>
      <name val="Times New Roman"/>
      <family val="1"/>
    </font>
    <font>
      <i/>
      <sz val="12"/>
      <name val="Times New Roman"/>
      <family val="1"/>
    </font>
    <font>
      <b/>
      <sz val="14"/>
      <name val="Times New Roman"/>
      <family val="1"/>
    </font>
    <font>
      <sz val="10"/>
      <name val="Times New Roman"/>
      <family val="1"/>
    </font>
    <font>
      <i/>
      <sz val="11"/>
      <name val="Times New Roman"/>
      <family val="1"/>
    </font>
    <font>
      <sz val="14"/>
      <name val="Times New Roman"/>
      <family val="1"/>
    </font>
    <font>
      <sz val="8"/>
      <name val="Times New Roman"/>
      <family val="1"/>
    </font>
    <font>
      <sz val="11"/>
      <color indexed="8"/>
      <name val="Calibri"/>
      <family val="2"/>
    </font>
    <font>
      <sz val="9"/>
      <name val="Times New Roman"/>
      <family val="1"/>
    </font>
    <font>
      <sz val="11"/>
      <name val="Times New Roman"/>
      <family val="1"/>
    </font>
    <font>
      <sz val="12"/>
      <color theme="1"/>
      <name val="Times New Roman"/>
      <family val="2"/>
    </font>
    <font>
      <b/>
      <i/>
      <sz val="10"/>
      <name val="Times New Roman"/>
      <family val="1"/>
    </font>
    <font>
      <b/>
      <i/>
      <sz val="9"/>
      <name val="Times New Roman"/>
      <family val="1"/>
    </font>
    <font>
      <sz val="10.5"/>
      <name val="Times New Roman"/>
      <family val="1"/>
    </font>
    <font>
      <i/>
      <sz val="10"/>
      <name val="Times New Roman"/>
      <family val="1"/>
    </font>
    <font>
      <sz val="12"/>
      <name val="Times New Roman"/>
      <family val="1"/>
      <charset val="163"/>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2">
    <xf numFmtId="0" fontId="0" fillId="0" borderId="0"/>
    <xf numFmtId="43" fontId="1" fillId="0" borderId="0" applyFont="0" applyFill="0" applyBorder="0" applyAlignment="0" applyProtection="0"/>
    <xf numFmtId="0" fontId="3" fillId="0" borderId="0"/>
    <xf numFmtId="0" fontId="5" fillId="0" borderId="0"/>
    <xf numFmtId="165" fontId="13" fillId="0" borderId="0" applyFont="0" applyFill="0" applyBorder="0" applyAlignment="0" applyProtection="0"/>
    <xf numFmtId="0" fontId="9" fillId="0" borderId="0"/>
    <xf numFmtId="165" fontId="13" fillId="0" borderId="0" applyFont="0" applyFill="0" applyBorder="0" applyAlignment="0" applyProtection="0"/>
    <xf numFmtId="0" fontId="16" fillId="0" borderId="0"/>
    <xf numFmtId="165" fontId="13"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21" fillId="0" borderId="0"/>
  </cellStyleXfs>
  <cellXfs count="109">
    <xf numFmtId="0" fontId="0" fillId="0" borderId="0" xfId="0"/>
    <xf numFmtId="0" fontId="2" fillId="0" borderId="0" xfId="0" applyFont="1" applyAlignment="1">
      <alignment horizontal="center"/>
    </xf>
    <xf numFmtId="0" fontId="4" fillId="0" borderId="0" xfId="2" applyFont="1"/>
    <xf numFmtId="1" fontId="6" fillId="0" borderId="0" xfId="3" applyNumberFormat="1" applyFont="1" applyAlignment="1">
      <alignment horizontal="center" vertical="center" wrapText="1"/>
    </xf>
    <xf numFmtId="1" fontId="7" fillId="0" borderId="0" xfId="3" applyNumberFormat="1" applyFont="1" applyAlignment="1">
      <alignment horizontal="center" vertical="center" wrapText="1"/>
    </xf>
    <xf numFmtId="0" fontId="2" fillId="0" borderId="0" xfId="2" quotePrefix="1" applyFont="1" applyAlignment="1">
      <alignment horizontal="centerContinuous"/>
    </xf>
    <xf numFmtId="0" fontId="8" fillId="0" borderId="0" xfId="2" quotePrefix="1" applyFont="1" applyAlignment="1">
      <alignment horizontal="centerContinuous"/>
    </xf>
    <xf numFmtId="0" fontId="9" fillId="0" borderId="0" xfId="2" applyFont="1" applyAlignment="1">
      <alignment horizontal="center"/>
    </xf>
    <xf numFmtId="0" fontId="4" fillId="0" borderId="0" xfId="2" applyFont="1" applyAlignment="1">
      <alignment horizontal="centerContinuous"/>
    </xf>
    <xf numFmtId="0" fontId="10" fillId="0" borderId="0" xfId="0" applyFont="1" applyAlignment="1">
      <alignment horizontal="right"/>
    </xf>
    <xf numFmtId="3" fontId="2" fillId="0" borderId="0" xfId="3" applyNumberFormat="1" applyFont="1" applyAlignment="1">
      <alignment horizontal="center" vertical="center" wrapText="1"/>
    </xf>
    <xf numFmtId="3" fontId="4" fillId="0" borderId="0" xfId="2" applyNumberFormat="1" applyFont="1"/>
    <xf numFmtId="49" fontId="2" fillId="0" borderId="1" xfId="3" applyNumberFormat="1" applyFont="1" applyBorder="1" applyAlignment="1">
      <alignment horizontal="center" vertical="center" wrapText="1"/>
    </xf>
    <xf numFmtId="3" fontId="2" fillId="0" borderId="1" xfId="3" applyNumberFormat="1" applyFont="1" applyBorder="1" applyAlignment="1">
      <alignment horizontal="center" vertical="center" wrapText="1"/>
    </xf>
    <xf numFmtId="3" fontId="2" fillId="0" borderId="2" xfId="3" applyNumberFormat="1" applyFont="1" applyBorder="1" applyAlignment="1">
      <alignment horizontal="center" vertical="center" wrapText="1"/>
    </xf>
    <xf numFmtId="3" fontId="2" fillId="0" borderId="3" xfId="3" applyNumberFormat="1" applyFont="1" applyBorder="1" applyAlignment="1">
      <alignment horizontal="center" vertical="center" wrapText="1"/>
    </xf>
    <xf numFmtId="3" fontId="2" fillId="0" borderId="4" xfId="3" applyNumberFormat="1" applyFont="1" applyBorder="1" applyAlignment="1">
      <alignment horizontal="center" vertical="center" wrapText="1"/>
    </xf>
    <xf numFmtId="3" fontId="2" fillId="0" borderId="5" xfId="3" applyNumberFormat="1" applyFont="1" applyBorder="1" applyAlignment="1">
      <alignment horizontal="center" vertical="center" wrapText="1"/>
    </xf>
    <xf numFmtId="3" fontId="2" fillId="0" borderId="6" xfId="3" applyNumberFormat="1" applyFont="1" applyBorder="1" applyAlignment="1">
      <alignment horizontal="center" vertical="center" wrapText="1"/>
    </xf>
    <xf numFmtId="3" fontId="2" fillId="0" borderId="7" xfId="3" applyNumberFormat="1" applyFont="1" applyBorder="1" applyAlignment="1">
      <alignment horizontal="center" vertical="center" wrapText="1"/>
    </xf>
    <xf numFmtId="3" fontId="2" fillId="0" borderId="8" xfId="3" applyNumberFormat="1" applyFont="1" applyBorder="1" applyAlignment="1">
      <alignment horizontal="center" vertical="center" wrapText="1"/>
    </xf>
    <xf numFmtId="3" fontId="2" fillId="0" borderId="9" xfId="3" applyNumberFormat="1" applyFont="1" applyBorder="1" applyAlignment="1">
      <alignment horizontal="center" vertical="center" wrapText="1"/>
    </xf>
    <xf numFmtId="3" fontId="2" fillId="0" borderId="10" xfId="3" applyNumberFormat="1" applyFont="1" applyBorder="1" applyAlignment="1">
      <alignment horizontal="center" vertical="center" wrapText="1"/>
    </xf>
    <xf numFmtId="3" fontId="2" fillId="0" borderId="11" xfId="3" applyNumberFormat="1" applyFont="1" applyBorder="1" applyAlignment="1">
      <alignment horizontal="center" vertical="center" wrapText="1"/>
    </xf>
    <xf numFmtId="49" fontId="2" fillId="0" borderId="8" xfId="3" applyNumberFormat="1" applyFont="1" applyBorder="1" applyAlignment="1">
      <alignment horizontal="center" vertical="center" wrapText="1"/>
    </xf>
    <xf numFmtId="3" fontId="2" fillId="0" borderId="12" xfId="3" applyNumberFormat="1" applyFont="1" applyBorder="1" applyAlignment="1">
      <alignment horizontal="center" vertical="center" wrapText="1"/>
    </xf>
    <xf numFmtId="3" fontId="2" fillId="0" borderId="8" xfId="3" applyNumberFormat="1" applyFont="1" applyBorder="1" applyAlignment="1">
      <alignment horizontal="center" vertical="center" wrapText="1"/>
    </xf>
    <xf numFmtId="3" fontId="9" fillId="0" borderId="0" xfId="3" applyNumberFormat="1" applyFont="1" applyAlignment="1">
      <alignment horizontal="center" vertical="center" wrapText="1"/>
    </xf>
    <xf numFmtId="49" fontId="2" fillId="0" borderId="13" xfId="3" quotePrefix="1" applyNumberFormat="1" applyFont="1" applyBorder="1" applyAlignment="1">
      <alignment horizontal="center" vertical="center" wrapText="1"/>
    </xf>
    <xf numFmtId="3" fontId="6" fillId="0" borderId="13" xfId="3" applyNumberFormat="1" applyFont="1" applyBorder="1" applyAlignment="1">
      <alignment horizontal="center" vertical="center" wrapText="1"/>
    </xf>
    <xf numFmtId="3" fontId="9" fillId="0" borderId="13" xfId="3" quotePrefix="1" applyNumberFormat="1" applyFont="1" applyBorder="1" applyAlignment="1">
      <alignment horizontal="center" vertical="center" wrapText="1"/>
    </xf>
    <xf numFmtId="3" fontId="11" fillId="0" borderId="13" xfId="3" quotePrefix="1" applyNumberFormat="1" applyFont="1" applyBorder="1" applyAlignment="1">
      <alignment horizontal="center" vertical="center" wrapText="1"/>
    </xf>
    <xf numFmtId="164" fontId="2" fillId="0" borderId="13" xfId="1" applyNumberFormat="1" applyFont="1" applyFill="1" applyBorder="1" applyAlignment="1">
      <alignment horizontal="right" vertical="center"/>
    </xf>
    <xf numFmtId="3" fontId="11" fillId="0" borderId="0" xfId="3" applyNumberFormat="1" applyFont="1" applyAlignment="1">
      <alignment vertical="center" wrapText="1"/>
    </xf>
    <xf numFmtId="49" fontId="2" fillId="0" borderId="13" xfId="3" applyNumberFormat="1" applyFont="1" applyBorder="1" applyAlignment="1">
      <alignment horizontal="center" vertical="center"/>
    </xf>
    <xf numFmtId="1" fontId="2" fillId="0" borderId="13" xfId="3" applyNumberFormat="1" applyFont="1" applyBorder="1" applyAlignment="1">
      <alignment horizontal="left" vertical="center" wrapText="1"/>
    </xf>
    <xf numFmtId="1" fontId="9" fillId="0" borderId="13" xfId="3" applyNumberFormat="1" applyFont="1" applyBorder="1" applyAlignment="1">
      <alignment horizontal="center" vertical="center" wrapText="1"/>
    </xf>
    <xf numFmtId="1" fontId="11" fillId="0" borderId="13" xfId="3" applyNumberFormat="1" applyFont="1" applyBorder="1" applyAlignment="1">
      <alignment horizontal="center" vertical="center" wrapText="1"/>
    </xf>
    <xf numFmtId="1" fontId="11" fillId="0" borderId="0" xfId="3" applyNumberFormat="1" applyFont="1" applyAlignment="1">
      <alignment vertical="center"/>
    </xf>
    <xf numFmtId="1" fontId="2" fillId="0" borderId="13" xfId="3" applyNumberFormat="1" applyFont="1" applyBorder="1" applyAlignment="1">
      <alignmen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12" fillId="0" borderId="13" xfId="0" applyFont="1" applyBorder="1" applyAlignment="1">
      <alignment horizontal="center" vertical="center" wrapText="1"/>
    </xf>
    <xf numFmtId="164" fontId="9" fillId="0" borderId="13" xfId="4" applyNumberFormat="1" applyFont="1" applyFill="1" applyBorder="1" applyAlignment="1">
      <alignment horizontal="center" vertical="center"/>
    </xf>
    <xf numFmtId="1" fontId="11" fillId="0" borderId="13" xfId="3" applyNumberFormat="1" applyFont="1" applyBorder="1" applyAlignment="1">
      <alignment horizontal="right" vertical="center"/>
    </xf>
    <xf numFmtId="3" fontId="9" fillId="0" borderId="13" xfId="4" applyNumberFormat="1" applyFont="1" applyFill="1" applyBorder="1" applyAlignment="1">
      <alignment horizontal="right" vertical="center"/>
    </xf>
    <xf numFmtId="0" fontId="14" fillId="0" borderId="13" xfId="0" applyFont="1" applyBorder="1" applyAlignment="1">
      <alignment horizontal="center" vertical="center" wrapText="1"/>
    </xf>
    <xf numFmtId="164" fontId="9" fillId="0" borderId="13" xfId="4" applyNumberFormat="1" applyFont="1" applyFill="1" applyBorder="1" applyAlignment="1">
      <alignment horizontal="right" vertical="center"/>
    </xf>
    <xf numFmtId="164" fontId="9" fillId="0" borderId="13" xfId="0" applyNumberFormat="1" applyFont="1" applyBorder="1" applyAlignment="1">
      <alignment horizontal="right" vertical="center"/>
    </xf>
    <xf numFmtId="166" fontId="9" fillId="0" borderId="13" xfId="5" applyNumberFormat="1" applyBorder="1" applyAlignment="1">
      <alignment horizontal="left" vertical="center" wrapText="1"/>
    </xf>
    <xf numFmtId="166" fontId="14" fillId="0" borderId="13" xfId="5" applyNumberFormat="1" applyFont="1" applyBorder="1" applyAlignment="1">
      <alignment horizontal="center" vertical="center" wrapText="1"/>
    </xf>
    <xf numFmtId="164" fontId="9" fillId="0" borderId="13" xfId="6" applyNumberFormat="1" applyFont="1" applyFill="1" applyBorder="1" applyAlignment="1">
      <alignment horizontal="right" vertical="center"/>
    </xf>
    <xf numFmtId="1" fontId="9" fillId="0" borderId="13" xfId="3" applyNumberFormat="1" applyFont="1" applyBorder="1" applyAlignment="1">
      <alignment vertical="center" wrapText="1"/>
    </xf>
    <xf numFmtId="0" fontId="15" fillId="0" borderId="13" xfId="0" applyFont="1" applyBorder="1" applyAlignment="1">
      <alignment vertical="center" wrapText="1"/>
    </xf>
    <xf numFmtId="49" fontId="9" fillId="0" borderId="13" xfId="3" applyNumberFormat="1" applyFont="1" applyBorder="1" applyAlignment="1">
      <alignment horizontal="center" vertical="center"/>
    </xf>
    <xf numFmtId="0" fontId="9" fillId="0" borderId="13" xfId="7" applyFont="1" applyBorder="1" applyAlignment="1">
      <alignment horizontal="justify" vertical="center" wrapText="1"/>
    </xf>
    <xf numFmtId="1" fontId="12" fillId="0" borderId="13" xfId="3" applyNumberFormat="1" applyFont="1" applyBorder="1" applyAlignment="1">
      <alignment horizontal="center" vertical="center" wrapText="1"/>
    </xf>
    <xf numFmtId="164" fontId="12" fillId="0" borderId="13" xfId="6" applyNumberFormat="1" applyFont="1" applyFill="1" applyBorder="1" applyAlignment="1">
      <alignment horizontal="center" vertical="center" wrapText="1" shrinkToFit="1"/>
    </xf>
    <xf numFmtId="166" fontId="17" fillId="0" borderId="13" xfId="5" applyNumberFormat="1" applyFont="1" applyBorder="1" applyAlignment="1">
      <alignment horizontal="center" vertical="center" wrapText="1"/>
    </xf>
    <xf numFmtId="166" fontId="18" fillId="0" borderId="13" xfId="5" applyNumberFormat="1" applyFont="1" applyBorder="1" applyAlignment="1">
      <alignment horizontal="center" vertical="center" wrapText="1"/>
    </xf>
    <xf numFmtId="0" fontId="9" fillId="0" borderId="13" xfId="0" applyFont="1" applyBorder="1" applyAlignment="1">
      <alignment horizontal="left" vertical="center" wrapText="1"/>
    </xf>
    <xf numFmtId="166" fontId="9" fillId="0" borderId="13" xfId="5" applyNumberFormat="1" applyBorder="1" applyAlignment="1">
      <alignment horizontal="center" vertical="center" wrapText="1"/>
    </xf>
    <xf numFmtId="164" fontId="9" fillId="0" borderId="13" xfId="4" applyNumberFormat="1" applyFont="1" applyFill="1" applyBorder="1" applyAlignment="1">
      <alignment vertical="center"/>
    </xf>
    <xf numFmtId="3" fontId="9" fillId="0" borderId="13" xfId="3" applyNumberFormat="1" applyFont="1" applyBorder="1" applyAlignment="1">
      <alignment horizontal="right" vertical="center"/>
    </xf>
    <xf numFmtId="166" fontId="12" fillId="0" borderId="13" xfId="5" applyNumberFormat="1" applyFont="1" applyBorder="1" applyAlignment="1">
      <alignment horizontal="center" vertical="center" wrapText="1"/>
    </xf>
    <xf numFmtId="164" fontId="9" fillId="0" borderId="13" xfId="6" applyNumberFormat="1" applyFont="1" applyFill="1" applyBorder="1" applyAlignment="1">
      <alignment horizontal="right" vertical="center" shrinkToFit="1"/>
    </xf>
    <xf numFmtId="164" fontId="9" fillId="0" borderId="13" xfId="8" applyNumberFormat="1" applyFont="1" applyFill="1" applyBorder="1" applyAlignment="1">
      <alignment horizontal="left" vertical="center" wrapText="1"/>
    </xf>
    <xf numFmtId="164" fontId="9" fillId="0" borderId="13" xfId="9" applyNumberFormat="1" applyFont="1" applyFill="1" applyBorder="1" applyAlignment="1">
      <alignment vertical="center" wrapText="1"/>
    </xf>
    <xf numFmtId="164" fontId="9" fillId="0" borderId="13" xfId="9" applyNumberFormat="1" applyFont="1" applyFill="1" applyBorder="1" applyAlignment="1">
      <alignment horizontal="left" vertical="center" wrapText="1"/>
    </xf>
    <xf numFmtId="0" fontId="4" fillId="0" borderId="13" xfId="2" applyFont="1" applyBorder="1"/>
    <xf numFmtId="167" fontId="9" fillId="0" borderId="13" xfId="0" quotePrefix="1" applyNumberFormat="1" applyFont="1" applyBorder="1" applyAlignment="1">
      <alignment horizontal="center" vertical="center" wrapText="1"/>
    </xf>
    <xf numFmtId="167" fontId="14" fillId="0" borderId="13" xfId="0" quotePrefix="1" applyNumberFormat="1" applyFont="1" applyBorder="1" applyAlignment="1">
      <alignment horizontal="center" vertical="center" wrapText="1"/>
    </xf>
    <xf numFmtId="3" fontId="9" fillId="0" borderId="13" xfId="1" applyNumberFormat="1" applyFont="1" applyFill="1" applyBorder="1" applyAlignment="1">
      <alignment horizontal="right" vertical="center" wrapText="1"/>
    </xf>
    <xf numFmtId="164" fontId="14" fillId="0" borderId="13" xfId="9" applyNumberFormat="1" applyFont="1" applyFill="1" applyBorder="1" applyAlignment="1">
      <alignment horizontal="center" vertical="center" wrapText="1"/>
    </xf>
    <xf numFmtId="164" fontId="9" fillId="0" borderId="13" xfId="9" applyNumberFormat="1" applyFont="1" applyFill="1" applyBorder="1" applyAlignment="1">
      <alignment horizontal="right" vertical="center" wrapText="1"/>
    </xf>
    <xf numFmtId="164" fontId="9" fillId="0" borderId="13" xfId="8" applyNumberFormat="1" applyFont="1" applyFill="1" applyBorder="1" applyAlignment="1">
      <alignment horizontal="right" vertical="center"/>
    </xf>
    <xf numFmtId="164" fontId="19" fillId="0" borderId="13" xfId="10" applyNumberFormat="1" applyFont="1" applyFill="1" applyBorder="1" applyAlignment="1">
      <alignment horizontal="right" vertical="center" shrinkToFit="1"/>
    </xf>
    <xf numFmtId="0" fontId="2" fillId="0" borderId="13" xfId="0" applyFont="1" applyBorder="1" applyAlignment="1">
      <alignment horizontal="center" vertical="center" wrapText="1"/>
    </xf>
    <xf numFmtId="164" fontId="2" fillId="0" borderId="13" xfId="8" applyNumberFormat="1" applyFont="1" applyFill="1" applyBorder="1" applyAlignment="1">
      <alignment horizontal="left" vertical="center" wrapText="1"/>
    </xf>
    <xf numFmtId="0" fontId="6" fillId="0" borderId="13" xfId="2" applyFont="1" applyBorder="1"/>
    <xf numFmtId="0" fontId="6" fillId="0" borderId="0" xfId="2" applyFont="1"/>
    <xf numFmtId="0" fontId="2" fillId="0" borderId="13" xfId="2" applyFont="1" applyBorder="1"/>
    <xf numFmtId="3" fontId="2" fillId="0" borderId="13" xfId="4" applyNumberFormat="1" applyFont="1" applyFill="1" applyBorder="1" applyAlignment="1">
      <alignment horizontal="right" vertical="center"/>
    </xf>
    <xf numFmtId="0" fontId="20" fillId="0" borderId="13" xfId="2" applyFont="1" applyBorder="1"/>
    <xf numFmtId="0" fontId="20" fillId="0" borderId="13" xfId="0" applyFont="1" applyBorder="1" applyAlignment="1">
      <alignment vertical="center" wrapText="1"/>
    </xf>
    <xf numFmtId="0" fontId="20" fillId="0" borderId="13" xfId="0" applyFont="1" applyBorder="1" applyAlignment="1">
      <alignment horizontal="center" vertical="center" wrapText="1"/>
    </xf>
    <xf numFmtId="0" fontId="7" fillId="0" borderId="13" xfId="2" applyFont="1" applyBorder="1"/>
    <xf numFmtId="164" fontId="20" fillId="0" borderId="13" xfId="8" applyNumberFormat="1" applyFont="1" applyFill="1" applyBorder="1" applyAlignment="1">
      <alignment horizontal="left" vertical="center" wrapText="1"/>
    </xf>
    <xf numFmtId="3" fontId="20" fillId="0" borderId="13" xfId="4" applyNumberFormat="1" applyFont="1" applyFill="1" applyBorder="1" applyAlignment="1">
      <alignment horizontal="right" vertical="center"/>
    </xf>
    <xf numFmtId="0" fontId="7" fillId="0" borderId="0" xfId="2" applyFont="1"/>
    <xf numFmtId="164" fontId="9" fillId="0" borderId="13" xfId="1" applyNumberFormat="1" applyFont="1" applyFill="1" applyBorder="1" applyAlignment="1">
      <alignment horizontal="right" vertical="center"/>
    </xf>
    <xf numFmtId="1" fontId="2" fillId="0" borderId="13" xfId="3" applyNumberFormat="1" applyFont="1" applyBorder="1" applyAlignment="1">
      <alignment horizontal="center" vertical="center" wrapText="1"/>
    </xf>
    <xf numFmtId="1" fontId="8" fillId="0" borderId="13" xfId="3" applyNumberFormat="1" applyFont="1" applyBorder="1" applyAlignment="1">
      <alignment horizontal="center" vertical="center" wrapText="1"/>
    </xf>
    <xf numFmtId="0" fontId="20" fillId="0" borderId="13" xfId="7" applyFont="1" applyBorder="1" applyAlignment="1">
      <alignment horizontal="justify" vertical="center" wrapText="1"/>
    </xf>
    <xf numFmtId="3" fontId="9" fillId="0" borderId="13" xfId="0" applyNumberFormat="1" applyFont="1" applyBorder="1" applyAlignment="1">
      <alignment vertical="center" wrapText="1"/>
    </xf>
    <xf numFmtId="0" fontId="9" fillId="0" borderId="13" xfId="2" applyFont="1" applyBorder="1"/>
    <xf numFmtId="0" fontId="9" fillId="0" borderId="13" xfId="2" applyFont="1" applyBorder="1" applyAlignment="1">
      <alignment horizontal="center"/>
    </xf>
    <xf numFmtId="164" fontId="9" fillId="0" borderId="13" xfId="8" applyNumberFormat="1" applyFont="1" applyFill="1" applyBorder="1" applyAlignment="1">
      <alignment horizontal="right" vertical="center" wrapText="1"/>
    </xf>
    <xf numFmtId="1" fontId="9" fillId="0" borderId="13" xfId="3" applyNumberFormat="1" applyFont="1" applyBorder="1" applyAlignment="1">
      <alignment horizontal="center" vertical="center"/>
    </xf>
    <xf numFmtId="0" fontId="9" fillId="0" borderId="13" xfId="0" applyFont="1" applyBorder="1" applyAlignment="1">
      <alignment horizontal="center" vertical="center"/>
    </xf>
    <xf numFmtId="0" fontId="9" fillId="0" borderId="13" xfId="11" applyFont="1" applyBorder="1" applyAlignment="1">
      <alignment horizontal="center" vertical="center" wrapText="1" shrinkToFit="1"/>
    </xf>
    <xf numFmtId="3" fontId="12" fillId="0" borderId="13" xfId="3" applyNumberFormat="1" applyFont="1" applyBorder="1" applyAlignment="1">
      <alignment horizontal="center" vertical="center" wrapText="1"/>
    </xf>
    <xf numFmtId="3" fontId="9" fillId="0" borderId="13" xfId="0" applyNumberFormat="1" applyFont="1" applyBorder="1" applyAlignment="1">
      <alignment horizontal="right" vertical="center"/>
    </xf>
    <xf numFmtId="0" fontId="9" fillId="0" borderId="14" xfId="2" applyFont="1" applyBorder="1" applyAlignment="1">
      <alignment horizontal="center"/>
    </xf>
    <xf numFmtId="0" fontId="9" fillId="0" borderId="14" xfId="0" applyFont="1" applyBorder="1" applyAlignment="1">
      <alignment horizontal="left" vertical="center" wrapText="1"/>
    </xf>
    <xf numFmtId="0" fontId="4" fillId="0" borderId="14" xfId="2" applyFont="1" applyBorder="1"/>
    <xf numFmtId="164" fontId="9" fillId="0" borderId="14" xfId="9" applyNumberFormat="1" applyFont="1" applyFill="1" applyBorder="1" applyAlignment="1">
      <alignment horizontal="right" vertical="center" wrapText="1"/>
    </xf>
    <xf numFmtId="164" fontId="9" fillId="0" borderId="14" xfId="4" applyNumberFormat="1" applyFont="1" applyFill="1" applyBorder="1" applyAlignment="1">
      <alignment horizontal="center" vertical="center"/>
    </xf>
    <xf numFmtId="0" fontId="9" fillId="0" borderId="0" xfId="2" applyFont="1"/>
  </cellXfs>
  <cellStyles count="12">
    <cellStyle name="Comma" xfId="1" builtinId="3"/>
    <cellStyle name="Comma 10 10" xfId="4" xr:uid="{9153E5B9-CCA5-4470-8792-A83F4D2346FA}"/>
    <cellStyle name="Comma 10 10 2" xfId="6" xr:uid="{A7A649ED-9D0A-4C2B-BEB9-3BAAEE5F0E05}"/>
    <cellStyle name="Comma 15 2" xfId="9" xr:uid="{A6594E00-B2E1-4C48-A6D6-DB255BFB9120}"/>
    <cellStyle name="Comma 15 2 3" xfId="8" xr:uid="{7D567795-F479-419F-BE85-F4C1CD3AB1C4}"/>
    <cellStyle name="Comma 3 2 10" xfId="10" xr:uid="{B24214C3-4175-4988-8D90-F6F869D49A47}"/>
    <cellStyle name="Normal" xfId="0" builtinId="0"/>
    <cellStyle name="Normal 2" xfId="2" xr:uid="{E2D57CBF-5302-4040-BD94-CCD38431811C}"/>
    <cellStyle name="Normal 55 5" xfId="7" xr:uid="{38AC54DF-B968-4D8F-AE4C-9018C646D7B9}"/>
    <cellStyle name="Normal_Bieu KH 2012- Dak Lak (T9)- lan 4" xfId="11" xr:uid="{DAD4E4C3-9684-4FFA-8458-F4E137A25439}"/>
    <cellStyle name="Normal_Bieu mau (CV )" xfId="3" xr:uid="{99E24C99-E233-4415-9AA3-57D8356FEDCC}"/>
    <cellStyle name="Normal_Theo doi" xfId="5" xr:uid="{313F7485-D91F-45EF-A6CB-9D5BCE139F0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192;I%20LI&#7878;U%20TRI&#7870;T%20ANH/N&#258;M%202024/KE%20HOACH%20NAM%202025/KE%20HOACH%202025%20TIEP%20THU%20Y%20KIEN%20THANH%20VIEN%20UBND%20TINH/DU%20THAO%20NGHI%20QUYET%20KH%202025/PL%20III-%20TTr%20171%20(185)%20KH%20&#272;TC%2021-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g%20khaiBieu%2038-39-44-45%20CKNS%20(Trinh%20H&#272;ND)_KGVX.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192;I%20LI&#7878;U%20TRI&#7870;T%20ANH/N&#258;M%202024/KE%20HOACH%20NAM%202025/KE%20HOACH%202025%20TIEP%20THU%20Y%20KIEN%20THANH%20VIEN%20UBND%20TINH/DU%20THAO%20NGHI%20QUYET%20KH%202025/Pl%20V-%20TTr%20171(185)%20KH%20&#272;TC%2021-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192;I%20LI&#7878;U%20TRI&#7870;T%20ANH/N&#258;M%202024/KE%20HOACH%20NAM%202025/KE%20HOACH%202025%20TIEP%20THU%20Y%20KIEN%20THANH%20VIEN%20UBND%20TINH/DU%20THAO%20NGHI%20QUYET%20KH%202025/Pl%20IV-%20TTr%20171(185)%20KH%20&#272;TC%2021-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êu 3-PA phan bổ"/>
    </sheetNames>
    <sheetDataSet>
      <sheetData sheetId="0">
        <row r="9">
          <cell r="F9">
            <v>3895950.432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8CK"/>
      <sheetName val="39CK"/>
      <sheetName val="44CK"/>
      <sheetName val="45CK"/>
    </sheetNames>
    <sheetDataSet>
      <sheetData sheetId="0"/>
      <sheetData sheetId="1"/>
      <sheetData sheetId="2">
        <row r="8">
          <cell r="D8">
            <v>650997</v>
          </cell>
          <cell r="E8">
            <v>271985</v>
          </cell>
        </row>
      </sheetData>
      <sheetData sheetId="3">
        <row r="33">
          <cell r="S33">
            <v>2000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5-KCM"/>
    </sheetNames>
    <sheetDataSet>
      <sheetData sheetId="0">
        <row r="10">
          <cell r="AP10">
            <v>255904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4-HTCT"/>
    </sheetNames>
    <sheetDataSet>
      <sheetData sheetId="0">
        <row r="11">
          <cell r="BH11">
            <v>1072670.432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C0C0F-BD71-44FE-802D-169C091CE07D}">
  <sheetPr>
    <tabColor rgb="FF92D050"/>
    <pageSetUpPr fitToPage="1"/>
  </sheetPr>
  <dimension ref="A1:Z334"/>
  <sheetViews>
    <sheetView tabSelected="1" zoomScaleNormal="100" workbookViewId="0">
      <selection activeCell="A2" sqref="A2:V2"/>
    </sheetView>
  </sheetViews>
  <sheetFormatPr defaultColWidth="12.85546875" defaultRowHeight="15.75"/>
  <cols>
    <col min="1" max="1" width="7.140625" style="108" customWidth="1"/>
    <col min="2" max="2" width="36.5703125" style="2" customWidth="1"/>
    <col min="3" max="3" width="9" style="7" customWidth="1"/>
    <col min="4" max="5" width="10.7109375" style="2" hidden="1" customWidth="1"/>
    <col min="6" max="6" width="10.5703125" style="2" customWidth="1"/>
    <col min="7" max="7" width="12.7109375" style="2" customWidth="1"/>
    <col min="8" max="8" width="10.5703125" style="2" customWidth="1"/>
    <col min="9" max="9" width="11.42578125" style="2" customWidth="1"/>
    <col min="10" max="10" width="10.140625" style="2" customWidth="1"/>
    <col min="11" max="11" width="11.140625" style="2" hidden="1" customWidth="1"/>
    <col min="12" max="12" width="7.85546875" style="2" hidden="1" customWidth="1"/>
    <col min="13" max="13" width="11" style="2" hidden="1" customWidth="1"/>
    <col min="14" max="14" width="10.42578125" style="2" hidden="1" customWidth="1"/>
    <col min="15" max="15" width="11" style="2" customWidth="1"/>
    <col min="16" max="16" width="9.140625" style="2" customWidth="1"/>
    <col min="17" max="17" width="10.85546875" style="2" customWidth="1"/>
    <col min="18" max="19" width="10.28515625" style="2" customWidth="1"/>
    <col min="20" max="20" width="9.42578125" style="2" customWidth="1"/>
    <col min="21" max="21" width="10.42578125" style="2" customWidth="1"/>
    <col min="22" max="22" width="10.28515625" style="2" customWidth="1"/>
    <col min="23" max="25" width="0" style="2" hidden="1" customWidth="1"/>
    <col min="26" max="256" width="12.85546875" style="2"/>
    <col min="257" max="257" width="7.140625" style="2" customWidth="1"/>
    <col min="258" max="258" width="36.5703125" style="2" customWidth="1"/>
    <col min="259" max="259" width="9" style="2" customWidth="1"/>
    <col min="260" max="261" width="0" style="2" hidden="1" customWidth="1"/>
    <col min="262" max="262" width="10.5703125" style="2" customWidth="1"/>
    <col min="263" max="263" width="12.7109375" style="2" customWidth="1"/>
    <col min="264" max="264" width="10.5703125" style="2" customWidth="1"/>
    <col min="265" max="265" width="11.42578125" style="2" customWidth="1"/>
    <col min="266" max="266" width="10.140625" style="2" customWidth="1"/>
    <col min="267" max="270" width="0" style="2" hidden="1" customWidth="1"/>
    <col min="271" max="271" width="11" style="2" customWidth="1"/>
    <col min="272" max="272" width="9.140625" style="2" customWidth="1"/>
    <col min="273" max="273" width="10.85546875" style="2" customWidth="1"/>
    <col min="274" max="275" width="10.28515625" style="2" customWidth="1"/>
    <col min="276" max="276" width="9.42578125" style="2" customWidth="1"/>
    <col min="277" max="277" width="10.42578125" style="2" customWidth="1"/>
    <col min="278" max="278" width="10.28515625" style="2" customWidth="1"/>
    <col min="279" max="281" width="0" style="2" hidden="1" customWidth="1"/>
    <col min="282" max="512" width="12.85546875" style="2"/>
    <col min="513" max="513" width="7.140625" style="2" customWidth="1"/>
    <col min="514" max="514" width="36.5703125" style="2" customWidth="1"/>
    <col min="515" max="515" width="9" style="2" customWidth="1"/>
    <col min="516" max="517" width="0" style="2" hidden="1" customWidth="1"/>
    <col min="518" max="518" width="10.5703125" style="2" customWidth="1"/>
    <col min="519" max="519" width="12.7109375" style="2" customWidth="1"/>
    <col min="520" max="520" width="10.5703125" style="2" customWidth="1"/>
    <col min="521" max="521" width="11.42578125" style="2" customWidth="1"/>
    <col min="522" max="522" width="10.140625" style="2" customWidth="1"/>
    <col min="523" max="526" width="0" style="2" hidden="1" customWidth="1"/>
    <col min="527" max="527" width="11" style="2" customWidth="1"/>
    <col min="528" max="528" width="9.140625" style="2" customWidth="1"/>
    <col min="529" max="529" width="10.85546875" style="2" customWidth="1"/>
    <col min="530" max="531" width="10.28515625" style="2" customWidth="1"/>
    <col min="532" max="532" width="9.42578125" style="2" customWidth="1"/>
    <col min="533" max="533" width="10.42578125" style="2" customWidth="1"/>
    <col min="534" max="534" width="10.28515625" style="2" customWidth="1"/>
    <col min="535" max="537" width="0" style="2" hidden="1" customWidth="1"/>
    <col min="538" max="768" width="12.85546875" style="2"/>
    <col min="769" max="769" width="7.140625" style="2" customWidth="1"/>
    <col min="770" max="770" width="36.5703125" style="2" customWidth="1"/>
    <col min="771" max="771" width="9" style="2" customWidth="1"/>
    <col min="772" max="773" width="0" style="2" hidden="1" customWidth="1"/>
    <col min="774" max="774" width="10.5703125" style="2" customWidth="1"/>
    <col min="775" max="775" width="12.7109375" style="2" customWidth="1"/>
    <col min="776" max="776" width="10.5703125" style="2" customWidth="1"/>
    <col min="777" max="777" width="11.42578125" style="2" customWidth="1"/>
    <col min="778" max="778" width="10.140625" style="2" customWidth="1"/>
    <col min="779" max="782" width="0" style="2" hidden="1" customWidth="1"/>
    <col min="783" max="783" width="11" style="2" customWidth="1"/>
    <col min="784" max="784" width="9.140625" style="2" customWidth="1"/>
    <col min="785" max="785" width="10.85546875" style="2" customWidth="1"/>
    <col min="786" max="787" width="10.28515625" style="2" customWidth="1"/>
    <col min="788" max="788" width="9.42578125" style="2" customWidth="1"/>
    <col min="789" max="789" width="10.42578125" style="2" customWidth="1"/>
    <col min="790" max="790" width="10.28515625" style="2" customWidth="1"/>
    <col min="791" max="793" width="0" style="2" hidden="1" customWidth="1"/>
    <col min="794" max="1024" width="12.85546875" style="2"/>
    <col min="1025" max="1025" width="7.140625" style="2" customWidth="1"/>
    <col min="1026" max="1026" width="36.5703125" style="2" customWidth="1"/>
    <col min="1027" max="1027" width="9" style="2" customWidth="1"/>
    <col min="1028" max="1029" width="0" style="2" hidden="1" customWidth="1"/>
    <col min="1030" max="1030" width="10.5703125" style="2" customWidth="1"/>
    <col min="1031" max="1031" width="12.7109375" style="2" customWidth="1"/>
    <col min="1032" max="1032" width="10.5703125" style="2" customWidth="1"/>
    <col min="1033" max="1033" width="11.42578125" style="2" customWidth="1"/>
    <col min="1034" max="1034" width="10.140625" style="2" customWidth="1"/>
    <col min="1035" max="1038" width="0" style="2" hidden="1" customWidth="1"/>
    <col min="1039" max="1039" width="11" style="2" customWidth="1"/>
    <col min="1040" max="1040" width="9.140625" style="2" customWidth="1"/>
    <col min="1041" max="1041" width="10.85546875" style="2" customWidth="1"/>
    <col min="1042" max="1043" width="10.28515625" style="2" customWidth="1"/>
    <col min="1044" max="1044" width="9.42578125" style="2" customWidth="1"/>
    <col min="1045" max="1045" width="10.42578125" style="2" customWidth="1"/>
    <col min="1046" max="1046" width="10.28515625" style="2" customWidth="1"/>
    <col min="1047" max="1049" width="0" style="2" hidden="1" customWidth="1"/>
    <col min="1050" max="1280" width="12.85546875" style="2"/>
    <col min="1281" max="1281" width="7.140625" style="2" customWidth="1"/>
    <col min="1282" max="1282" width="36.5703125" style="2" customWidth="1"/>
    <col min="1283" max="1283" width="9" style="2" customWidth="1"/>
    <col min="1284" max="1285" width="0" style="2" hidden="1" customWidth="1"/>
    <col min="1286" max="1286" width="10.5703125" style="2" customWidth="1"/>
    <col min="1287" max="1287" width="12.7109375" style="2" customWidth="1"/>
    <col min="1288" max="1288" width="10.5703125" style="2" customWidth="1"/>
    <col min="1289" max="1289" width="11.42578125" style="2" customWidth="1"/>
    <col min="1290" max="1290" width="10.140625" style="2" customWidth="1"/>
    <col min="1291" max="1294" width="0" style="2" hidden="1" customWidth="1"/>
    <col min="1295" max="1295" width="11" style="2" customWidth="1"/>
    <col min="1296" max="1296" width="9.140625" style="2" customWidth="1"/>
    <col min="1297" max="1297" width="10.85546875" style="2" customWidth="1"/>
    <col min="1298" max="1299" width="10.28515625" style="2" customWidth="1"/>
    <col min="1300" max="1300" width="9.42578125" style="2" customWidth="1"/>
    <col min="1301" max="1301" width="10.42578125" style="2" customWidth="1"/>
    <col min="1302" max="1302" width="10.28515625" style="2" customWidth="1"/>
    <col min="1303" max="1305" width="0" style="2" hidden="1" customWidth="1"/>
    <col min="1306" max="1536" width="12.85546875" style="2"/>
    <col min="1537" max="1537" width="7.140625" style="2" customWidth="1"/>
    <col min="1538" max="1538" width="36.5703125" style="2" customWidth="1"/>
    <col min="1539" max="1539" width="9" style="2" customWidth="1"/>
    <col min="1540" max="1541" width="0" style="2" hidden="1" customWidth="1"/>
    <col min="1542" max="1542" width="10.5703125" style="2" customWidth="1"/>
    <col min="1543" max="1543" width="12.7109375" style="2" customWidth="1"/>
    <col min="1544" max="1544" width="10.5703125" style="2" customWidth="1"/>
    <col min="1545" max="1545" width="11.42578125" style="2" customWidth="1"/>
    <col min="1546" max="1546" width="10.140625" style="2" customWidth="1"/>
    <col min="1547" max="1550" width="0" style="2" hidden="1" customWidth="1"/>
    <col min="1551" max="1551" width="11" style="2" customWidth="1"/>
    <col min="1552" max="1552" width="9.140625" style="2" customWidth="1"/>
    <col min="1553" max="1553" width="10.85546875" style="2" customWidth="1"/>
    <col min="1554" max="1555" width="10.28515625" style="2" customWidth="1"/>
    <col min="1556" max="1556" width="9.42578125" style="2" customWidth="1"/>
    <col min="1557" max="1557" width="10.42578125" style="2" customWidth="1"/>
    <col min="1558" max="1558" width="10.28515625" style="2" customWidth="1"/>
    <col min="1559" max="1561" width="0" style="2" hidden="1" customWidth="1"/>
    <col min="1562" max="1792" width="12.85546875" style="2"/>
    <col min="1793" max="1793" width="7.140625" style="2" customWidth="1"/>
    <col min="1794" max="1794" width="36.5703125" style="2" customWidth="1"/>
    <col min="1795" max="1795" width="9" style="2" customWidth="1"/>
    <col min="1796" max="1797" width="0" style="2" hidden="1" customWidth="1"/>
    <col min="1798" max="1798" width="10.5703125" style="2" customWidth="1"/>
    <col min="1799" max="1799" width="12.7109375" style="2" customWidth="1"/>
    <col min="1800" max="1800" width="10.5703125" style="2" customWidth="1"/>
    <col min="1801" max="1801" width="11.42578125" style="2" customWidth="1"/>
    <col min="1802" max="1802" width="10.140625" style="2" customWidth="1"/>
    <col min="1803" max="1806" width="0" style="2" hidden="1" customWidth="1"/>
    <col min="1807" max="1807" width="11" style="2" customWidth="1"/>
    <col min="1808" max="1808" width="9.140625" style="2" customWidth="1"/>
    <col min="1809" max="1809" width="10.85546875" style="2" customWidth="1"/>
    <col min="1810" max="1811" width="10.28515625" style="2" customWidth="1"/>
    <col min="1812" max="1812" width="9.42578125" style="2" customWidth="1"/>
    <col min="1813" max="1813" width="10.42578125" style="2" customWidth="1"/>
    <col min="1814" max="1814" width="10.28515625" style="2" customWidth="1"/>
    <col min="1815" max="1817" width="0" style="2" hidden="1" customWidth="1"/>
    <col min="1818" max="2048" width="12.85546875" style="2"/>
    <col min="2049" max="2049" width="7.140625" style="2" customWidth="1"/>
    <col min="2050" max="2050" width="36.5703125" style="2" customWidth="1"/>
    <col min="2051" max="2051" width="9" style="2" customWidth="1"/>
    <col min="2052" max="2053" width="0" style="2" hidden="1" customWidth="1"/>
    <col min="2054" max="2054" width="10.5703125" style="2" customWidth="1"/>
    <col min="2055" max="2055" width="12.7109375" style="2" customWidth="1"/>
    <col min="2056" max="2056" width="10.5703125" style="2" customWidth="1"/>
    <col min="2057" max="2057" width="11.42578125" style="2" customWidth="1"/>
    <col min="2058" max="2058" width="10.140625" style="2" customWidth="1"/>
    <col min="2059" max="2062" width="0" style="2" hidden="1" customWidth="1"/>
    <col min="2063" max="2063" width="11" style="2" customWidth="1"/>
    <col min="2064" max="2064" width="9.140625" style="2" customWidth="1"/>
    <col min="2065" max="2065" width="10.85546875" style="2" customWidth="1"/>
    <col min="2066" max="2067" width="10.28515625" style="2" customWidth="1"/>
    <col min="2068" max="2068" width="9.42578125" style="2" customWidth="1"/>
    <col min="2069" max="2069" width="10.42578125" style="2" customWidth="1"/>
    <col min="2070" max="2070" width="10.28515625" style="2" customWidth="1"/>
    <col min="2071" max="2073" width="0" style="2" hidden="1" customWidth="1"/>
    <col min="2074" max="2304" width="12.85546875" style="2"/>
    <col min="2305" max="2305" width="7.140625" style="2" customWidth="1"/>
    <col min="2306" max="2306" width="36.5703125" style="2" customWidth="1"/>
    <col min="2307" max="2307" width="9" style="2" customWidth="1"/>
    <col min="2308" max="2309" width="0" style="2" hidden="1" customWidth="1"/>
    <col min="2310" max="2310" width="10.5703125" style="2" customWidth="1"/>
    <col min="2311" max="2311" width="12.7109375" style="2" customWidth="1"/>
    <col min="2312" max="2312" width="10.5703125" style="2" customWidth="1"/>
    <col min="2313" max="2313" width="11.42578125" style="2" customWidth="1"/>
    <col min="2314" max="2314" width="10.140625" style="2" customWidth="1"/>
    <col min="2315" max="2318" width="0" style="2" hidden="1" customWidth="1"/>
    <col min="2319" max="2319" width="11" style="2" customWidth="1"/>
    <col min="2320" max="2320" width="9.140625" style="2" customWidth="1"/>
    <col min="2321" max="2321" width="10.85546875" style="2" customWidth="1"/>
    <col min="2322" max="2323" width="10.28515625" style="2" customWidth="1"/>
    <col min="2324" max="2324" width="9.42578125" style="2" customWidth="1"/>
    <col min="2325" max="2325" width="10.42578125" style="2" customWidth="1"/>
    <col min="2326" max="2326" width="10.28515625" style="2" customWidth="1"/>
    <col min="2327" max="2329" width="0" style="2" hidden="1" customWidth="1"/>
    <col min="2330" max="2560" width="12.85546875" style="2"/>
    <col min="2561" max="2561" width="7.140625" style="2" customWidth="1"/>
    <col min="2562" max="2562" width="36.5703125" style="2" customWidth="1"/>
    <col min="2563" max="2563" width="9" style="2" customWidth="1"/>
    <col min="2564" max="2565" width="0" style="2" hidden="1" customWidth="1"/>
    <col min="2566" max="2566" width="10.5703125" style="2" customWidth="1"/>
    <col min="2567" max="2567" width="12.7109375" style="2" customWidth="1"/>
    <col min="2568" max="2568" width="10.5703125" style="2" customWidth="1"/>
    <col min="2569" max="2569" width="11.42578125" style="2" customWidth="1"/>
    <col min="2570" max="2570" width="10.140625" style="2" customWidth="1"/>
    <col min="2571" max="2574" width="0" style="2" hidden="1" customWidth="1"/>
    <col min="2575" max="2575" width="11" style="2" customWidth="1"/>
    <col min="2576" max="2576" width="9.140625" style="2" customWidth="1"/>
    <col min="2577" max="2577" width="10.85546875" style="2" customWidth="1"/>
    <col min="2578" max="2579" width="10.28515625" style="2" customWidth="1"/>
    <col min="2580" max="2580" width="9.42578125" style="2" customWidth="1"/>
    <col min="2581" max="2581" width="10.42578125" style="2" customWidth="1"/>
    <col min="2582" max="2582" width="10.28515625" style="2" customWidth="1"/>
    <col min="2583" max="2585" width="0" style="2" hidden="1" customWidth="1"/>
    <col min="2586" max="2816" width="12.85546875" style="2"/>
    <col min="2817" max="2817" width="7.140625" style="2" customWidth="1"/>
    <col min="2818" max="2818" width="36.5703125" style="2" customWidth="1"/>
    <col min="2819" max="2819" width="9" style="2" customWidth="1"/>
    <col min="2820" max="2821" width="0" style="2" hidden="1" customWidth="1"/>
    <col min="2822" max="2822" width="10.5703125" style="2" customWidth="1"/>
    <col min="2823" max="2823" width="12.7109375" style="2" customWidth="1"/>
    <col min="2824" max="2824" width="10.5703125" style="2" customWidth="1"/>
    <col min="2825" max="2825" width="11.42578125" style="2" customWidth="1"/>
    <col min="2826" max="2826" width="10.140625" style="2" customWidth="1"/>
    <col min="2827" max="2830" width="0" style="2" hidden="1" customWidth="1"/>
    <col min="2831" max="2831" width="11" style="2" customWidth="1"/>
    <col min="2832" max="2832" width="9.140625" style="2" customWidth="1"/>
    <col min="2833" max="2833" width="10.85546875" style="2" customWidth="1"/>
    <col min="2834" max="2835" width="10.28515625" style="2" customWidth="1"/>
    <col min="2836" max="2836" width="9.42578125" style="2" customWidth="1"/>
    <col min="2837" max="2837" width="10.42578125" style="2" customWidth="1"/>
    <col min="2838" max="2838" width="10.28515625" style="2" customWidth="1"/>
    <col min="2839" max="2841" width="0" style="2" hidden="1" customWidth="1"/>
    <col min="2842" max="3072" width="12.85546875" style="2"/>
    <col min="3073" max="3073" width="7.140625" style="2" customWidth="1"/>
    <col min="3074" max="3074" width="36.5703125" style="2" customWidth="1"/>
    <col min="3075" max="3075" width="9" style="2" customWidth="1"/>
    <col min="3076" max="3077" width="0" style="2" hidden="1" customWidth="1"/>
    <col min="3078" max="3078" width="10.5703125" style="2" customWidth="1"/>
    <col min="3079" max="3079" width="12.7109375" style="2" customWidth="1"/>
    <col min="3080" max="3080" width="10.5703125" style="2" customWidth="1"/>
    <col min="3081" max="3081" width="11.42578125" style="2" customWidth="1"/>
    <col min="3082" max="3082" width="10.140625" style="2" customWidth="1"/>
    <col min="3083" max="3086" width="0" style="2" hidden="1" customWidth="1"/>
    <col min="3087" max="3087" width="11" style="2" customWidth="1"/>
    <col min="3088" max="3088" width="9.140625" style="2" customWidth="1"/>
    <col min="3089" max="3089" width="10.85546875" style="2" customWidth="1"/>
    <col min="3090" max="3091" width="10.28515625" style="2" customWidth="1"/>
    <col min="3092" max="3092" width="9.42578125" style="2" customWidth="1"/>
    <col min="3093" max="3093" width="10.42578125" style="2" customWidth="1"/>
    <col min="3094" max="3094" width="10.28515625" style="2" customWidth="1"/>
    <col min="3095" max="3097" width="0" style="2" hidden="1" customWidth="1"/>
    <col min="3098" max="3328" width="12.85546875" style="2"/>
    <col min="3329" max="3329" width="7.140625" style="2" customWidth="1"/>
    <col min="3330" max="3330" width="36.5703125" style="2" customWidth="1"/>
    <col min="3331" max="3331" width="9" style="2" customWidth="1"/>
    <col min="3332" max="3333" width="0" style="2" hidden="1" customWidth="1"/>
    <col min="3334" max="3334" width="10.5703125" style="2" customWidth="1"/>
    <col min="3335" max="3335" width="12.7109375" style="2" customWidth="1"/>
    <col min="3336" max="3336" width="10.5703125" style="2" customWidth="1"/>
    <col min="3337" max="3337" width="11.42578125" style="2" customWidth="1"/>
    <col min="3338" max="3338" width="10.140625" style="2" customWidth="1"/>
    <col min="3339" max="3342" width="0" style="2" hidden="1" customWidth="1"/>
    <col min="3343" max="3343" width="11" style="2" customWidth="1"/>
    <col min="3344" max="3344" width="9.140625" style="2" customWidth="1"/>
    <col min="3345" max="3345" width="10.85546875" style="2" customWidth="1"/>
    <col min="3346" max="3347" width="10.28515625" style="2" customWidth="1"/>
    <col min="3348" max="3348" width="9.42578125" style="2" customWidth="1"/>
    <col min="3349" max="3349" width="10.42578125" style="2" customWidth="1"/>
    <col min="3350" max="3350" width="10.28515625" style="2" customWidth="1"/>
    <col min="3351" max="3353" width="0" style="2" hidden="1" customWidth="1"/>
    <col min="3354" max="3584" width="12.85546875" style="2"/>
    <col min="3585" max="3585" width="7.140625" style="2" customWidth="1"/>
    <col min="3586" max="3586" width="36.5703125" style="2" customWidth="1"/>
    <col min="3587" max="3587" width="9" style="2" customWidth="1"/>
    <col min="3588" max="3589" width="0" style="2" hidden="1" customWidth="1"/>
    <col min="3590" max="3590" width="10.5703125" style="2" customWidth="1"/>
    <col min="3591" max="3591" width="12.7109375" style="2" customWidth="1"/>
    <col min="3592" max="3592" width="10.5703125" style="2" customWidth="1"/>
    <col min="3593" max="3593" width="11.42578125" style="2" customWidth="1"/>
    <col min="3594" max="3594" width="10.140625" style="2" customWidth="1"/>
    <col min="3595" max="3598" width="0" style="2" hidden="1" customWidth="1"/>
    <col min="3599" max="3599" width="11" style="2" customWidth="1"/>
    <col min="3600" max="3600" width="9.140625" style="2" customWidth="1"/>
    <col min="3601" max="3601" width="10.85546875" style="2" customWidth="1"/>
    <col min="3602" max="3603" width="10.28515625" style="2" customWidth="1"/>
    <col min="3604" max="3604" width="9.42578125" style="2" customWidth="1"/>
    <col min="3605" max="3605" width="10.42578125" style="2" customWidth="1"/>
    <col min="3606" max="3606" width="10.28515625" style="2" customWidth="1"/>
    <col min="3607" max="3609" width="0" style="2" hidden="1" customWidth="1"/>
    <col min="3610" max="3840" width="12.85546875" style="2"/>
    <col min="3841" max="3841" width="7.140625" style="2" customWidth="1"/>
    <col min="3842" max="3842" width="36.5703125" style="2" customWidth="1"/>
    <col min="3843" max="3843" width="9" style="2" customWidth="1"/>
    <col min="3844" max="3845" width="0" style="2" hidden="1" customWidth="1"/>
    <col min="3846" max="3846" width="10.5703125" style="2" customWidth="1"/>
    <col min="3847" max="3847" width="12.7109375" style="2" customWidth="1"/>
    <col min="3848" max="3848" width="10.5703125" style="2" customWidth="1"/>
    <col min="3849" max="3849" width="11.42578125" style="2" customWidth="1"/>
    <col min="3850" max="3850" width="10.140625" style="2" customWidth="1"/>
    <col min="3851" max="3854" width="0" style="2" hidden="1" customWidth="1"/>
    <col min="3855" max="3855" width="11" style="2" customWidth="1"/>
    <col min="3856" max="3856" width="9.140625" style="2" customWidth="1"/>
    <col min="3857" max="3857" width="10.85546875" style="2" customWidth="1"/>
    <col min="3858" max="3859" width="10.28515625" style="2" customWidth="1"/>
    <col min="3860" max="3860" width="9.42578125" style="2" customWidth="1"/>
    <col min="3861" max="3861" width="10.42578125" style="2" customWidth="1"/>
    <col min="3862" max="3862" width="10.28515625" style="2" customWidth="1"/>
    <col min="3863" max="3865" width="0" style="2" hidden="1" customWidth="1"/>
    <col min="3866" max="4096" width="12.85546875" style="2"/>
    <col min="4097" max="4097" width="7.140625" style="2" customWidth="1"/>
    <col min="4098" max="4098" width="36.5703125" style="2" customWidth="1"/>
    <col min="4099" max="4099" width="9" style="2" customWidth="1"/>
    <col min="4100" max="4101" width="0" style="2" hidden="1" customWidth="1"/>
    <col min="4102" max="4102" width="10.5703125" style="2" customWidth="1"/>
    <col min="4103" max="4103" width="12.7109375" style="2" customWidth="1"/>
    <col min="4104" max="4104" width="10.5703125" style="2" customWidth="1"/>
    <col min="4105" max="4105" width="11.42578125" style="2" customWidth="1"/>
    <col min="4106" max="4106" width="10.140625" style="2" customWidth="1"/>
    <col min="4107" max="4110" width="0" style="2" hidden="1" customWidth="1"/>
    <col min="4111" max="4111" width="11" style="2" customWidth="1"/>
    <col min="4112" max="4112" width="9.140625" style="2" customWidth="1"/>
    <col min="4113" max="4113" width="10.85546875" style="2" customWidth="1"/>
    <col min="4114" max="4115" width="10.28515625" style="2" customWidth="1"/>
    <col min="4116" max="4116" width="9.42578125" style="2" customWidth="1"/>
    <col min="4117" max="4117" width="10.42578125" style="2" customWidth="1"/>
    <col min="4118" max="4118" width="10.28515625" style="2" customWidth="1"/>
    <col min="4119" max="4121" width="0" style="2" hidden="1" customWidth="1"/>
    <col min="4122" max="4352" width="12.85546875" style="2"/>
    <col min="4353" max="4353" width="7.140625" style="2" customWidth="1"/>
    <col min="4354" max="4354" width="36.5703125" style="2" customWidth="1"/>
    <col min="4355" max="4355" width="9" style="2" customWidth="1"/>
    <col min="4356" max="4357" width="0" style="2" hidden="1" customWidth="1"/>
    <col min="4358" max="4358" width="10.5703125" style="2" customWidth="1"/>
    <col min="4359" max="4359" width="12.7109375" style="2" customWidth="1"/>
    <col min="4360" max="4360" width="10.5703125" style="2" customWidth="1"/>
    <col min="4361" max="4361" width="11.42578125" style="2" customWidth="1"/>
    <col min="4362" max="4362" width="10.140625" style="2" customWidth="1"/>
    <col min="4363" max="4366" width="0" style="2" hidden="1" customWidth="1"/>
    <col min="4367" max="4367" width="11" style="2" customWidth="1"/>
    <col min="4368" max="4368" width="9.140625" style="2" customWidth="1"/>
    <col min="4369" max="4369" width="10.85546875" style="2" customWidth="1"/>
    <col min="4370" max="4371" width="10.28515625" style="2" customWidth="1"/>
    <col min="4372" max="4372" width="9.42578125" style="2" customWidth="1"/>
    <col min="4373" max="4373" width="10.42578125" style="2" customWidth="1"/>
    <col min="4374" max="4374" width="10.28515625" style="2" customWidth="1"/>
    <col min="4375" max="4377" width="0" style="2" hidden="1" customWidth="1"/>
    <col min="4378" max="4608" width="12.85546875" style="2"/>
    <col min="4609" max="4609" width="7.140625" style="2" customWidth="1"/>
    <col min="4610" max="4610" width="36.5703125" style="2" customWidth="1"/>
    <col min="4611" max="4611" width="9" style="2" customWidth="1"/>
    <col min="4612" max="4613" width="0" style="2" hidden="1" customWidth="1"/>
    <col min="4614" max="4614" width="10.5703125" style="2" customWidth="1"/>
    <col min="4615" max="4615" width="12.7109375" style="2" customWidth="1"/>
    <col min="4616" max="4616" width="10.5703125" style="2" customWidth="1"/>
    <col min="4617" max="4617" width="11.42578125" style="2" customWidth="1"/>
    <col min="4618" max="4618" width="10.140625" style="2" customWidth="1"/>
    <col min="4619" max="4622" width="0" style="2" hidden="1" customWidth="1"/>
    <col min="4623" max="4623" width="11" style="2" customWidth="1"/>
    <col min="4624" max="4624" width="9.140625" style="2" customWidth="1"/>
    <col min="4625" max="4625" width="10.85546875" style="2" customWidth="1"/>
    <col min="4626" max="4627" width="10.28515625" style="2" customWidth="1"/>
    <col min="4628" max="4628" width="9.42578125" style="2" customWidth="1"/>
    <col min="4629" max="4629" width="10.42578125" style="2" customWidth="1"/>
    <col min="4630" max="4630" width="10.28515625" style="2" customWidth="1"/>
    <col min="4631" max="4633" width="0" style="2" hidden="1" customWidth="1"/>
    <col min="4634" max="4864" width="12.85546875" style="2"/>
    <col min="4865" max="4865" width="7.140625" style="2" customWidth="1"/>
    <col min="4866" max="4866" width="36.5703125" style="2" customWidth="1"/>
    <col min="4867" max="4867" width="9" style="2" customWidth="1"/>
    <col min="4868" max="4869" width="0" style="2" hidden="1" customWidth="1"/>
    <col min="4870" max="4870" width="10.5703125" style="2" customWidth="1"/>
    <col min="4871" max="4871" width="12.7109375" style="2" customWidth="1"/>
    <col min="4872" max="4872" width="10.5703125" style="2" customWidth="1"/>
    <col min="4873" max="4873" width="11.42578125" style="2" customWidth="1"/>
    <col min="4874" max="4874" width="10.140625" style="2" customWidth="1"/>
    <col min="4875" max="4878" width="0" style="2" hidden="1" customWidth="1"/>
    <col min="4879" max="4879" width="11" style="2" customWidth="1"/>
    <col min="4880" max="4880" width="9.140625" style="2" customWidth="1"/>
    <col min="4881" max="4881" width="10.85546875" style="2" customWidth="1"/>
    <col min="4882" max="4883" width="10.28515625" style="2" customWidth="1"/>
    <col min="4884" max="4884" width="9.42578125" style="2" customWidth="1"/>
    <col min="4885" max="4885" width="10.42578125" style="2" customWidth="1"/>
    <col min="4886" max="4886" width="10.28515625" style="2" customWidth="1"/>
    <col min="4887" max="4889" width="0" style="2" hidden="1" customWidth="1"/>
    <col min="4890" max="5120" width="12.85546875" style="2"/>
    <col min="5121" max="5121" width="7.140625" style="2" customWidth="1"/>
    <col min="5122" max="5122" width="36.5703125" style="2" customWidth="1"/>
    <col min="5123" max="5123" width="9" style="2" customWidth="1"/>
    <col min="5124" max="5125" width="0" style="2" hidden="1" customWidth="1"/>
    <col min="5126" max="5126" width="10.5703125" style="2" customWidth="1"/>
    <col min="5127" max="5127" width="12.7109375" style="2" customWidth="1"/>
    <col min="5128" max="5128" width="10.5703125" style="2" customWidth="1"/>
    <col min="5129" max="5129" width="11.42578125" style="2" customWidth="1"/>
    <col min="5130" max="5130" width="10.140625" style="2" customWidth="1"/>
    <col min="5131" max="5134" width="0" style="2" hidden="1" customWidth="1"/>
    <col min="5135" max="5135" width="11" style="2" customWidth="1"/>
    <col min="5136" max="5136" width="9.140625" style="2" customWidth="1"/>
    <col min="5137" max="5137" width="10.85546875" style="2" customWidth="1"/>
    <col min="5138" max="5139" width="10.28515625" style="2" customWidth="1"/>
    <col min="5140" max="5140" width="9.42578125" style="2" customWidth="1"/>
    <col min="5141" max="5141" width="10.42578125" style="2" customWidth="1"/>
    <col min="5142" max="5142" width="10.28515625" style="2" customWidth="1"/>
    <col min="5143" max="5145" width="0" style="2" hidden="1" customWidth="1"/>
    <col min="5146" max="5376" width="12.85546875" style="2"/>
    <col min="5377" max="5377" width="7.140625" style="2" customWidth="1"/>
    <col min="5378" max="5378" width="36.5703125" style="2" customWidth="1"/>
    <col min="5379" max="5379" width="9" style="2" customWidth="1"/>
    <col min="5380" max="5381" width="0" style="2" hidden="1" customWidth="1"/>
    <col min="5382" max="5382" width="10.5703125" style="2" customWidth="1"/>
    <col min="5383" max="5383" width="12.7109375" style="2" customWidth="1"/>
    <col min="5384" max="5384" width="10.5703125" style="2" customWidth="1"/>
    <col min="5385" max="5385" width="11.42578125" style="2" customWidth="1"/>
    <col min="5386" max="5386" width="10.140625" style="2" customWidth="1"/>
    <col min="5387" max="5390" width="0" style="2" hidden="1" customWidth="1"/>
    <col min="5391" max="5391" width="11" style="2" customWidth="1"/>
    <col min="5392" max="5392" width="9.140625" style="2" customWidth="1"/>
    <col min="5393" max="5393" width="10.85546875" style="2" customWidth="1"/>
    <col min="5394" max="5395" width="10.28515625" style="2" customWidth="1"/>
    <col min="5396" max="5396" width="9.42578125" style="2" customWidth="1"/>
    <col min="5397" max="5397" width="10.42578125" style="2" customWidth="1"/>
    <col min="5398" max="5398" width="10.28515625" style="2" customWidth="1"/>
    <col min="5399" max="5401" width="0" style="2" hidden="1" customWidth="1"/>
    <col min="5402" max="5632" width="12.85546875" style="2"/>
    <col min="5633" max="5633" width="7.140625" style="2" customWidth="1"/>
    <col min="5634" max="5634" width="36.5703125" style="2" customWidth="1"/>
    <col min="5635" max="5635" width="9" style="2" customWidth="1"/>
    <col min="5636" max="5637" width="0" style="2" hidden="1" customWidth="1"/>
    <col min="5638" max="5638" width="10.5703125" style="2" customWidth="1"/>
    <col min="5639" max="5639" width="12.7109375" style="2" customWidth="1"/>
    <col min="5640" max="5640" width="10.5703125" style="2" customWidth="1"/>
    <col min="5641" max="5641" width="11.42578125" style="2" customWidth="1"/>
    <col min="5642" max="5642" width="10.140625" style="2" customWidth="1"/>
    <col min="5643" max="5646" width="0" style="2" hidden="1" customWidth="1"/>
    <col min="5647" max="5647" width="11" style="2" customWidth="1"/>
    <col min="5648" max="5648" width="9.140625" style="2" customWidth="1"/>
    <col min="5649" max="5649" width="10.85546875" style="2" customWidth="1"/>
    <col min="5650" max="5651" width="10.28515625" style="2" customWidth="1"/>
    <col min="5652" max="5652" width="9.42578125" style="2" customWidth="1"/>
    <col min="5653" max="5653" width="10.42578125" style="2" customWidth="1"/>
    <col min="5654" max="5654" width="10.28515625" style="2" customWidth="1"/>
    <col min="5655" max="5657" width="0" style="2" hidden="1" customWidth="1"/>
    <col min="5658" max="5888" width="12.85546875" style="2"/>
    <col min="5889" max="5889" width="7.140625" style="2" customWidth="1"/>
    <col min="5890" max="5890" width="36.5703125" style="2" customWidth="1"/>
    <col min="5891" max="5891" width="9" style="2" customWidth="1"/>
    <col min="5892" max="5893" width="0" style="2" hidden="1" customWidth="1"/>
    <col min="5894" max="5894" width="10.5703125" style="2" customWidth="1"/>
    <col min="5895" max="5895" width="12.7109375" style="2" customWidth="1"/>
    <col min="5896" max="5896" width="10.5703125" style="2" customWidth="1"/>
    <col min="5897" max="5897" width="11.42578125" style="2" customWidth="1"/>
    <col min="5898" max="5898" width="10.140625" style="2" customWidth="1"/>
    <col min="5899" max="5902" width="0" style="2" hidden="1" customWidth="1"/>
    <col min="5903" max="5903" width="11" style="2" customWidth="1"/>
    <col min="5904" max="5904" width="9.140625" style="2" customWidth="1"/>
    <col min="5905" max="5905" width="10.85546875" style="2" customWidth="1"/>
    <col min="5906" max="5907" width="10.28515625" style="2" customWidth="1"/>
    <col min="5908" max="5908" width="9.42578125" style="2" customWidth="1"/>
    <col min="5909" max="5909" width="10.42578125" style="2" customWidth="1"/>
    <col min="5910" max="5910" width="10.28515625" style="2" customWidth="1"/>
    <col min="5911" max="5913" width="0" style="2" hidden="1" customWidth="1"/>
    <col min="5914" max="6144" width="12.85546875" style="2"/>
    <col min="6145" max="6145" width="7.140625" style="2" customWidth="1"/>
    <col min="6146" max="6146" width="36.5703125" style="2" customWidth="1"/>
    <col min="6147" max="6147" width="9" style="2" customWidth="1"/>
    <col min="6148" max="6149" width="0" style="2" hidden="1" customWidth="1"/>
    <col min="6150" max="6150" width="10.5703125" style="2" customWidth="1"/>
    <col min="6151" max="6151" width="12.7109375" style="2" customWidth="1"/>
    <col min="6152" max="6152" width="10.5703125" style="2" customWidth="1"/>
    <col min="6153" max="6153" width="11.42578125" style="2" customWidth="1"/>
    <col min="6154" max="6154" width="10.140625" style="2" customWidth="1"/>
    <col min="6155" max="6158" width="0" style="2" hidden="1" customWidth="1"/>
    <col min="6159" max="6159" width="11" style="2" customWidth="1"/>
    <col min="6160" max="6160" width="9.140625" style="2" customWidth="1"/>
    <col min="6161" max="6161" width="10.85546875" style="2" customWidth="1"/>
    <col min="6162" max="6163" width="10.28515625" style="2" customWidth="1"/>
    <col min="6164" max="6164" width="9.42578125" style="2" customWidth="1"/>
    <col min="6165" max="6165" width="10.42578125" style="2" customWidth="1"/>
    <col min="6166" max="6166" width="10.28515625" style="2" customWidth="1"/>
    <col min="6167" max="6169" width="0" style="2" hidden="1" customWidth="1"/>
    <col min="6170" max="6400" width="12.85546875" style="2"/>
    <col min="6401" max="6401" width="7.140625" style="2" customWidth="1"/>
    <col min="6402" max="6402" width="36.5703125" style="2" customWidth="1"/>
    <col min="6403" max="6403" width="9" style="2" customWidth="1"/>
    <col min="6404" max="6405" width="0" style="2" hidden="1" customWidth="1"/>
    <col min="6406" max="6406" width="10.5703125" style="2" customWidth="1"/>
    <col min="6407" max="6407" width="12.7109375" style="2" customWidth="1"/>
    <col min="6408" max="6408" width="10.5703125" style="2" customWidth="1"/>
    <col min="6409" max="6409" width="11.42578125" style="2" customWidth="1"/>
    <col min="6410" max="6410" width="10.140625" style="2" customWidth="1"/>
    <col min="6411" max="6414" width="0" style="2" hidden="1" customWidth="1"/>
    <col min="6415" max="6415" width="11" style="2" customWidth="1"/>
    <col min="6416" max="6416" width="9.140625" style="2" customWidth="1"/>
    <col min="6417" max="6417" width="10.85546875" style="2" customWidth="1"/>
    <col min="6418" max="6419" width="10.28515625" style="2" customWidth="1"/>
    <col min="6420" max="6420" width="9.42578125" style="2" customWidth="1"/>
    <col min="6421" max="6421" width="10.42578125" style="2" customWidth="1"/>
    <col min="6422" max="6422" width="10.28515625" style="2" customWidth="1"/>
    <col min="6423" max="6425" width="0" style="2" hidden="1" customWidth="1"/>
    <col min="6426" max="6656" width="12.85546875" style="2"/>
    <col min="6657" max="6657" width="7.140625" style="2" customWidth="1"/>
    <col min="6658" max="6658" width="36.5703125" style="2" customWidth="1"/>
    <col min="6659" max="6659" width="9" style="2" customWidth="1"/>
    <col min="6660" max="6661" width="0" style="2" hidden="1" customWidth="1"/>
    <col min="6662" max="6662" width="10.5703125" style="2" customWidth="1"/>
    <col min="6663" max="6663" width="12.7109375" style="2" customWidth="1"/>
    <col min="6664" max="6664" width="10.5703125" style="2" customWidth="1"/>
    <col min="6665" max="6665" width="11.42578125" style="2" customWidth="1"/>
    <col min="6666" max="6666" width="10.140625" style="2" customWidth="1"/>
    <col min="6667" max="6670" width="0" style="2" hidden="1" customWidth="1"/>
    <col min="6671" max="6671" width="11" style="2" customWidth="1"/>
    <col min="6672" max="6672" width="9.140625" style="2" customWidth="1"/>
    <col min="6673" max="6673" width="10.85546875" style="2" customWidth="1"/>
    <col min="6674" max="6675" width="10.28515625" style="2" customWidth="1"/>
    <col min="6676" max="6676" width="9.42578125" style="2" customWidth="1"/>
    <col min="6677" max="6677" width="10.42578125" style="2" customWidth="1"/>
    <col min="6678" max="6678" width="10.28515625" style="2" customWidth="1"/>
    <col min="6679" max="6681" width="0" style="2" hidden="1" customWidth="1"/>
    <col min="6682" max="6912" width="12.85546875" style="2"/>
    <col min="6913" max="6913" width="7.140625" style="2" customWidth="1"/>
    <col min="6914" max="6914" width="36.5703125" style="2" customWidth="1"/>
    <col min="6915" max="6915" width="9" style="2" customWidth="1"/>
    <col min="6916" max="6917" width="0" style="2" hidden="1" customWidth="1"/>
    <col min="6918" max="6918" width="10.5703125" style="2" customWidth="1"/>
    <col min="6919" max="6919" width="12.7109375" style="2" customWidth="1"/>
    <col min="6920" max="6920" width="10.5703125" style="2" customWidth="1"/>
    <col min="6921" max="6921" width="11.42578125" style="2" customWidth="1"/>
    <col min="6922" max="6922" width="10.140625" style="2" customWidth="1"/>
    <col min="6923" max="6926" width="0" style="2" hidden="1" customWidth="1"/>
    <col min="6927" max="6927" width="11" style="2" customWidth="1"/>
    <col min="6928" max="6928" width="9.140625" style="2" customWidth="1"/>
    <col min="6929" max="6929" width="10.85546875" style="2" customWidth="1"/>
    <col min="6930" max="6931" width="10.28515625" style="2" customWidth="1"/>
    <col min="6932" max="6932" width="9.42578125" style="2" customWidth="1"/>
    <col min="6933" max="6933" width="10.42578125" style="2" customWidth="1"/>
    <col min="6934" max="6934" width="10.28515625" style="2" customWidth="1"/>
    <col min="6935" max="6937" width="0" style="2" hidden="1" customWidth="1"/>
    <col min="6938" max="7168" width="12.85546875" style="2"/>
    <col min="7169" max="7169" width="7.140625" style="2" customWidth="1"/>
    <col min="7170" max="7170" width="36.5703125" style="2" customWidth="1"/>
    <col min="7171" max="7171" width="9" style="2" customWidth="1"/>
    <col min="7172" max="7173" width="0" style="2" hidden="1" customWidth="1"/>
    <col min="7174" max="7174" width="10.5703125" style="2" customWidth="1"/>
    <col min="7175" max="7175" width="12.7109375" style="2" customWidth="1"/>
    <col min="7176" max="7176" width="10.5703125" style="2" customWidth="1"/>
    <col min="7177" max="7177" width="11.42578125" style="2" customWidth="1"/>
    <col min="7178" max="7178" width="10.140625" style="2" customWidth="1"/>
    <col min="7179" max="7182" width="0" style="2" hidden="1" customWidth="1"/>
    <col min="7183" max="7183" width="11" style="2" customWidth="1"/>
    <col min="7184" max="7184" width="9.140625" style="2" customWidth="1"/>
    <col min="7185" max="7185" width="10.85546875" style="2" customWidth="1"/>
    <col min="7186" max="7187" width="10.28515625" style="2" customWidth="1"/>
    <col min="7188" max="7188" width="9.42578125" style="2" customWidth="1"/>
    <col min="7189" max="7189" width="10.42578125" style="2" customWidth="1"/>
    <col min="7190" max="7190" width="10.28515625" style="2" customWidth="1"/>
    <col min="7191" max="7193" width="0" style="2" hidden="1" customWidth="1"/>
    <col min="7194" max="7424" width="12.85546875" style="2"/>
    <col min="7425" max="7425" width="7.140625" style="2" customWidth="1"/>
    <col min="7426" max="7426" width="36.5703125" style="2" customWidth="1"/>
    <col min="7427" max="7427" width="9" style="2" customWidth="1"/>
    <col min="7428" max="7429" width="0" style="2" hidden="1" customWidth="1"/>
    <col min="7430" max="7430" width="10.5703125" style="2" customWidth="1"/>
    <col min="7431" max="7431" width="12.7109375" style="2" customWidth="1"/>
    <col min="7432" max="7432" width="10.5703125" style="2" customWidth="1"/>
    <col min="7433" max="7433" width="11.42578125" style="2" customWidth="1"/>
    <col min="7434" max="7434" width="10.140625" style="2" customWidth="1"/>
    <col min="7435" max="7438" width="0" style="2" hidden="1" customWidth="1"/>
    <col min="7439" max="7439" width="11" style="2" customWidth="1"/>
    <col min="7440" max="7440" width="9.140625" style="2" customWidth="1"/>
    <col min="7441" max="7441" width="10.85546875" style="2" customWidth="1"/>
    <col min="7442" max="7443" width="10.28515625" style="2" customWidth="1"/>
    <col min="7444" max="7444" width="9.42578125" style="2" customWidth="1"/>
    <col min="7445" max="7445" width="10.42578125" style="2" customWidth="1"/>
    <col min="7446" max="7446" width="10.28515625" style="2" customWidth="1"/>
    <col min="7447" max="7449" width="0" style="2" hidden="1" customWidth="1"/>
    <col min="7450" max="7680" width="12.85546875" style="2"/>
    <col min="7681" max="7681" width="7.140625" style="2" customWidth="1"/>
    <col min="7682" max="7682" width="36.5703125" style="2" customWidth="1"/>
    <col min="7683" max="7683" width="9" style="2" customWidth="1"/>
    <col min="7684" max="7685" width="0" style="2" hidden="1" customWidth="1"/>
    <col min="7686" max="7686" width="10.5703125" style="2" customWidth="1"/>
    <col min="7687" max="7687" width="12.7109375" style="2" customWidth="1"/>
    <col min="7688" max="7688" width="10.5703125" style="2" customWidth="1"/>
    <col min="7689" max="7689" width="11.42578125" style="2" customWidth="1"/>
    <col min="7690" max="7690" width="10.140625" style="2" customWidth="1"/>
    <col min="7691" max="7694" width="0" style="2" hidden="1" customWidth="1"/>
    <col min="7695" max="7695" width="11" style="2" customWidth="1"/>
    <col min="7696" max="7696" width="9.140625" style="2" customWidth="1"/>
    <col min="7697" max="7697" width="10.85546875" style="2" customWidth="1"/>
    <col min="7698" max="7699" width="10.28515625" style="2" customWidth="1"/>
    <col min="7700" max="7700" width="9.42578125" style="2" customWidth="1"/>
    <col min="7701" max="7701" width="10.42578125" style="2" customWidth="1"/>
    <col min="7702" max="7702" width="10.28515625" style="2" customWidth="1"/>
    <col min="7703" max="7705" width="0" style="2" hidden="1" customWidth="1"/>
    <col min="7706" max="7936" width="12.85546875" style="2"/>
    <col min="7937" max="7937" width="7.140625" style="2" customWidth="1"/>
    <col min="7938" max="7938" width="36.5703125" style="2" customWidth="1"/>
    <col min="7939" max="7939" width="9" style="2" customWidth="1"/>
    <col min="7940" max="7941" width="0" style="2" hidden="1" customWidth="1"/>
    <col min="7942" max="7942" width="10.5703125" style="2" customWidth="1"/>
    <col min="7943" max="7943" width="12.7109375" style="2" customWidth="1"/>
    <col min="7944" max="7944" width="10.5703125" style="2" customWidth="1"/>
    <col min="7945" max="7945" width="11.42578125" style="2" customWidth="1"/>
    <col min="7946" max="7946" width="10.140625" style="2" customWidth="1"/>
    <col min="7947" max="7950" width="0" style="2" hidden="1" customWidth="1"/>
    <col min="7951" max="7951" width="11" style="2" customWidth="1"/>
    <col min="7952" max="7952" width="9.140625" style="2" customWidth="1"/>
    <col min="7953" max="7953" width="10.85546875" style="2" customWidth="1"/>
    <col min="7954" max="7955" width="10.28515625" style="2" customWidth="1"/>
    <col min="7956" max="7956" width="9.42578125" style="2" customWidth="1"/>
    <col min="7957" max="7957" width="10.42578125" style="2" customWidth="1"/>
    <col min="7958" max="7958" width="10.28515625" style="2" customWidth="1"/>
    <col min="7959" max="7961" width="0" style="2" hidden="1" customWidth="1"/>
    <col min="7962" max="8192" width="12.85546875" style="2"/>
    <col min="8193" max="8193" width="7.140625" style="2" customWidth="1"/>
    <col min="8194" max="8194" width="36.5703125" style="2" customWidth="1"/>
    <col min="8195" max="8195" width="9" style="2" customWidth="1"/>
    <col min="8196" max="8197" width="0" style="2" hidden="1" customWidth="1"/>
    <col min="8198" max="8198" width="10.5703125" style="2" customWidth="1"/>
    <col min="8199" max="8199" width="12.7109375" style="2" customWidth="1"/>
    <col min="8200" max="8200" width="10.5703125" style="2" customWidth="1"/>
    <col min="8201" max="8201" width="11.42578125" style="2" customWidth="1"/>
    <col min="8202" max="8202" width="10.140625" style="2" customWidth="1"/>
    <col min="8203" max="8206" width="0" style="2" hidden="1" customWidth="1"/>
    <col min="8207" max="8207" width="11" style="2" customWidth="1"/>
    <col min="8208" max="8208" width="9.140625" style="2" customWidth="1"/>
    <col min="8209" max="8209" width="10.85546875" style="2" customWidth="1"/>
    <col min="8210" max="8211" width="10.28515625" style="2" customWidth="1"/>
    <col min="8212" max="8212" width="9.42578125" style="2" customWidth="1"/>
    <col min="8213" max="8213" width="10.42578125" style="2" customWidth="1"/>
    <col min="8214" max="8214" width="10.28515625" style="2" customWidth="1"/>
    <col min="8215" max="8217" width="0" style="2" hidden="1" customWidth="1"/>
    <col min="8218" max="8448" width="12.85546875" style="2"/>
    <col min="8449" max="8449" width="7.140625" style="2" customWidth="1"/>
    <col min="8450" max="8450" width="36.5703125" style="2" customWidth="1"/>
    <col min="8451" max="8451" width="9" style="2" customWidth="1"/>
    <col min="8452" max="8453" width="0" style="2" hidden="1" customWidth="1"/>
    <col min="8454" max="8454" width="10.5703125" style="2" customWidth="1"/>
    <col min="8455" max="8455" width="12.7109375" style="2" customWidth="1"/>
    <col min="8456" max="8456" width="10.5703125" style="2" customWidth="1"/>
    <col min="8457" max="8457" width="11.42578125" style="2" customWidth="1"/>
    <col min="8458" max="8458" width="10.140625" style="2" customWidth="1"/>
    <col min="8459" max="8462" width="0" style="2" hidden="1" customWidth="1"/>
    <col min="8463" max="8463" width="11" style="2" customWidth="1"/>
    <col min="8464" max="8464" width="9.140625" style="2" customWidth="1"/>
    <col min="8465" max="8465" width="10.85546875" style="2" customWidth="1"/>
    <col min="8466" max="8467" width="10.28515625" style="2" customWidth="1"/>
    <col min="8468" max="8468" width="9.42578125" style="2" customWidth="1"/>
    <col min="8469" max="8469" width="10.42578125" style="2" customWidth="1"/>
    <col min="8470" max="8470" width="10.28515625" style="2" customWidth="1"/>
    <col min="8471" max="8473" width="0" style="2" hidden="1" customWidth="1"/>
    <col min="8474" max="8704" width="12.85546875" style="2"/>
    <col min="8705" max="8705" width="7.140625" style="2" customWidth="1"/>
    <col min="8706" max="8706" width="36.5703125" style="2" customWidth="1"/>
    <col min="8707" max="8707" width="9" style="2" customWidth="1"/>
    <col min="8708" max="8709" width="0" style="2" hidden="1" customWidth="1"/>
    <col min="8710" max="8710" width="10.5703125" style="2" customWidth="1"/>
    <col min="8711" max="8711" width="12.7109375" style="2" customWidth="1"/>
    <col min="8712" max="8712" width="10.5703125" style="2" customWidth="1"/>
    <col min="8713" max="8713" width="11.42578125" style="2" customWidth="1"/>
    <col min="8714" max="8714" width="10.140625" style="2" customWidth="1"/>
    <col min="8715" max="8718" width="0" style="2" hidden="1" customWidth="1"/>
    <col min="8719" max="8719" width="11" style="2" customWidth="1"/>
    <col min="8720" max="8720" width="9.140625" style="2" customWidth="1"/>
    <col min="8721" max="8721" width="10.85546875" style="2" customWidth="1"/>
    <col min="8722" max="8723" width="10.28515625" style="2" customWidth="1"/>
    <col min="8724" max="8724" width="9.42578125" style="2" customWidth="1"/>
    <col min="8725" max="8725" width="10.42578125" style="2" customWidth="1"/>
    <col min="8726" max="8726" width="10.28515625" style="2" customWidth="1"/>
    <col min="8727" max="8729" width="0" style="2" hidden="1" customWidth="1"/>
    <col min="8730" max="8960" width="12.85546875" style="2"/>
    <col min="8961" max="8961" width="7.140625" style="2" customWidth="1"/>
    <col min="8962" max="8962" width="36.5703125" style="2" customWidth="1"/>
    <col min="8963" max="8963" width="9" style="2" customWidth="1"/>
    <col min="8964" max="8965" width="0" style="2" hidden="1" customWidth="1"/>
    <col min="8966" max="8966" width="10.5703125" style="2" customWidth="1"/>
    <col min="8967" max="8967" width="12.7109375" style="2" customWidth="1"/>
    <col min="8968" max="8968" width="10.5703125" style="2" customWidth="1"/>
    <col min="8969" max="8969" width="11.42578125" style="2" customWidth="1"/>
    <col min="8970" max="8970" width="10.140625" style="2" customWidth="1"/>
    <col min="8971" max="8974" width="0" style="2" hidden="1" customWidth="1"/>
    <col min="8975" max="8975" width="11" style="2" customWidth="1"/>
    <col min="8976" max="8976" width="9.140625" style="2" customWidth="1"/>
    <col min="8977" max="8977" width="10.85546875" style="2" customWidth="1"/>
    <col min="8978" max="8979" width="10.28515625" style="2" customWidth="1"/>
    <col min="8980" max="8980" width="9.42578125" style="2" customWidth="1"/>
    <col min="8981" max="8981" width="10.42578125" style="2" customWidth="1"/>
    <col min="8982" max="8982" width="10.28515625" style="2" customWidth="1"/>
    <col min="8983" max="8985" width="0" style="2" hidden="1" customWidth="1"/>
    <col min="8986" max="9216" width="12.85546875" style="2"/>
    <col min="9217" max="9217" width="7.140625" style="2" customWidth="1"/>
    <col min="9218" max="9218" width="36.5703125" style="2" customWidth="1"/>
    <col min="9219" max="9219" width="9" style="2" customWidth="1"/>
    <col min="9220" max="9221" width="0" style="2" hidden="1" customWidth="1"/>
    <col min="9222" max="9222" width="10.5703125" style="2" customWidth="1"/>
    <col min="9223" max="9223" width="12.7109375" style="2" customWidth="1"/>
    <col min="9224" max="9224" width="10.5703125" style="2" customWidth="1"/>
    <col min="9225" max="9225" width="11.42578125" style="2" customWidth="1"/>
    <col min="9226" max="9226" width="10.140625" style="2" customWidth="1"/>
    <col min="9227" max="9230" width="0" style="2" hidden="1" customWidth="1"/>
    <col min="9231" max="9231" width="11" style="2" customWidth="1"/>
    <col min="9232" max="9232" width="9.140625" style="2" customWidth="1"/>
    <col min="9233" max="9233" width="10.85546875" style="2" customWidth="1"/>
    <col min="9234" max="9235" width="10.28515625" style="2" customWidth="1"/>
    <col min="9236" max="9236" width="9.42578125" style="2" customWidth="1"/>
    <col min="9237" max="9237" width="10.42578125" style="2" customWidth="1"/>
    <col min="9238" max="9238" width="10.28515625" style="2" customWidth="1"/>
    <col min="9239" max="9241" width="0" style="2" hidden="1" customWidth="1"/>
    <col min="9242" max="9472" width="12.85546875" style="2"/>
    <col min="9473" max="9473" width="7.140625" style="2" customWidth="1"/>
    <col min="9474" max="9474" width="36.5703125" style="2" customWidth="1"/>
    <col min="9475" max="9475" width="9" style="2" customWidth="1"/>
    <col min="9476" max="9477" width="0" style="2" hidden="1" customWidth="1"/>
    <col min="9478" max="9478" width="10.5703125" style="2" customWidth="1"/>
    <col min="9479" max="9479" width="12.7109375" style="2" customWidth="1"/>
    <col min="9480" max="9480" width="10.5703125" style="2" customWidth="1"/>
    <col min="9481" max="9481" width="11.42578125" style="2" customWidth="1"/>
    <col min="9482" max="9482" width="10.140625" style="2" customWidth="1"/>
    <col min="9483" max="9486" width="0" style="2" hidden="1" customWidth="1"/>
    <col min="9487" max="9487" width="11" style="2" customWidth="1"/>
    <col min="9488" max="9488" width="9.140625" style="2" customWidth="1"/>
    <col min="9489" max="9489" width="10.85546875" style="2" customWidth="1"/>
    <col min="9490" max="9491" width="10.28515625" style="2" customWidth="1"/>
    <col min="9492" max="9492" width="9.42578125" style="2" customWidth="1"/>
    <col min="9493" max="9493" width="10.42578125" style="2" customWidth="1"/>
    <col min="9494" max="9494" width="10.28515625" style="2" customWidth="1"/>
    <col min="9495" max="9497" width="0" style="2" hidden="1" customWidth="1"/>
    <col min="9498" max="9728" width="12.85546875" style="2"/>
    <col min="9729" max="9729" width="7.140625" style="2" customWidth="1"/>
    <col min="9730" max="9730" width="36.5703125" style="2" customWidth="1"/>
    <col min="9731" max="9731" width="9" style="2" customWidth="1"/>
    <col min="9732" max="9733" width="0" style="2" hidden="1" customWidth="1"/>
    <col min="9734" max="9734" width="10.5703125" style="2" customWidth="1"/>
    <col min="9735" max="9735" width="12.7109375" style="2" customWidth="1"/>
    <col min="9736" max="9736" width="10.5703125" style="2" customWidth="1"/>
    <col min="9737" max="9737" width="11.42578125" style="2" customWidth="1"/>
    <col min="9738" max="9738" width="10.140625" style="2" customWidth="1"/>
    <col min="9739" max="9742" width="0" style="2" hidden="1" customWidth="1"/>
    <col min="9743" max="9743" width="11" style="2" customWidth="1"/>
    <col min="9744" max="9744" width="9.140625" style="2" customWidth="1"/>
    <col min="9745" max="9745" width="10.85546875" style="2" customWidth="1"/>
    <col min="9746" max="9747" width="10.28515625" style="2" customWidth="1"/>
    <col min="9748" max="9748" width="9.42578125" style="2" customWidth="1"/>
    <col min="9749" max="9749" width="10.42578125" style="2" customWidth="1"/>
    <col min="9750" max="9750" width="10.28515625" style="2" customWidth="1"/>
    <col min="9751" max="9753" width="0" style="2" hidden="1" customWidth="1"/>
    <col min="9754" max="9984" width="12.85546875" style="2"/>
    <col min="9985" max="9985" width="7.140625" style="2" customWidth="1"/>
    <col min="9986" max="9986" width="36.5703125" style="2" customWidth="1"/>
    <col min="9987" max="9987" width="9" style="2" customWidth="1"/>
    <col min="9988" max="9989" width="0" style="2" hidden="1" customWidth="1"/>
    <col min="9990" max="9990" width="10.5703125" style="2" customWidth="1"/>
    <col min="9991" max="9991" width="12.7109375" style="2" customWidth="1"/>
    <col min="9992" max="9992" width="10.5703125" style="2" customWidth="1"/>
    <col min="9993" max="9993" width="11.42578125" style="2" customWidth="1"/>
    <col min="9994" max="9994" width="10.140625" style="2" customWidth="1"/>
    <col min="9995" max="9998" width="0" style="2" hidden="1" customWidth="1"/>
    <col min="9999" max="9999" width="11" style="2" customWidth="1"/>
    <col min="10000" max="10000" width="9.140625" style="2" customWidth="1"/>
    <col min="10001" max="10001" width="10.85546875" style="2" customWidth="1"/>
    <col min="10002" max="10003" width="10.28515625" style="2" customWidth="1"/>
    <col min="10004" max="10004" width="9.42578125" style="2" customWidth="1"/>
    <col min="10005" max="10005" width="10.42578125" style="2" customWidth="1"/>
    <col min="10006" max="10006" width="10.28515625" style="2" customWidth="1"/>
    <col min="10007" max="10009" width="0" style="2" hidden="1" customWidth="1"/>
    <col min="10010" max="10240" width="12.85546875" style="2"/>
    <col min="10241" max="10241" width="7.140625" style="2" customWidth="1"/>
    <col min="10242" max="10242" width="36.5703125" style="2" customWidth="1"/>
    <col min="10243" max="10243" width="9" style="2" customWidth="1"/>
    <col min="10244" max="10245" width="0" style="2" hidden="1" customWidth="1"/>
    <col min="10246" max="10246" width="10.5703125" style="2" customWidth="1"/>
    <col min="10247" max="10247" width="12.7109375" style="2" customWidth="1"/>
    <col min="10248" max="10248" width="10.5703125" style="2" customWidth="1"/>
    <col min="10249" max="10249" width="11.42578125" style="2" customWidth="1"/>
    <col min="10250" max="10250" width="10.140625" style="2" customWidth="1"/>
    <col min="10251" max="10254" width="0" style="2" hidden="1" customWidth="1"/>
    <col min="10255" max="10255" width="11" style="2" customWidth="1"/>
    <col min="10256" max="10256" width="9.140625" style="2" customWidth="1"/>
    <col min="10257" max="10257" width="10.85546875" style="2" customWidth="1"/>
    <col min="10258" max="10259" width="10.28515625" style="2" customWidth="1"/>
    <col min="10260" max="10260" width="9.42578125" style="2" customWidth="1"/>
    <col min="10261" max="10261" width="10.42578125" style="2" customWidth="1"/>
    <col min="10262" max="10262" width="10.28515625" style="2" customWidth="1"/>
    <col min="10263" max="10265" width="0" style="2" hidden="1" customWidth="1"/>
    <col min="10266" max="10496" width="12.85546875" style="2"/>
    <col min="10497" max="10497" width="7.140625" style="2" customWidth="1"/>
    <col min="10498" max="10498" width="36.5703125" style="2" customWidth="1"/>
    <col min="10499" max="10499" width="9" style="2" customWidth="1"/>
    <col min="10500" max="10501" width="0" style="2" hidden="1" customWidth="1"/>
    <col min="10502" max="10502" width="10.5703125" style="2" customWidth="1"/>
    <col min="10503" max="10503" width="12.7109375" style="2" customWidth="1"/>
    <col min="10504" max="10504" width="10.5703125" style="2" customWidth="1"/>
    <col min="10505" max="10505" width="11.42578125" style="2" customWidth="1"/>
    <col min="10506" max="10506" width="10.140625" style="2" customWidth="1"/>
    <col min="10507" max="10510" width="0" style="2" hidden="1" customWidth="1"/>
    <col min="10511" max="10511" width="11" style="2" customWidth="1"/>
    <col min="10512" max="10512" width="9.140625" style="2" customWidth="1"/>
    <col min="10513" max="10513" width="10.85546875" style="2" customWidth="1"/>
    <col min="10514" max="10515" width="10.28515625" style="2" customWidth="1"/>
    <col min="10516" max="10516" width="9.42578125" style="2" customWidth="1"/>
    <col min="10517" max="10517" width="10.42578125" style="2" customWidth="1"/>
    <col min="10518" max="10518" width="10.28515625" style="2" customWidth="1"/>
    <col min="10519" max="10521" width="0" style="2" hidden="1" customWidth="1"/>
    <col min="10522" max="10752" width="12.85546875" style="2"/>
    <col min="10753" max="10753" width="7.140625" style="2" customWidth="1"/>
    <col min="10754" max="10754" width="36.5703125" style="2" customWidth="1"/>
    <col min="10755" max="10755" width="9" style="2" customWidth="1"/>
    <col min="10756" max="10757" width="0" style="2" hidden="1" customWidth="1"/>
    <col min="10758" max="10758" width="10.5703125" style="2" customWidth="1"/>
    <col min="10759" max="10759" width="12.7109375" style="2" customWidth="1"/>
    <col min="10760" max="10760" width="10.5703125" style="2" customWidth="1"/>
    <col min="10761" max="10761" width="11.42578125" style="2" customWidth="1"/>
    <col min="10762" max="10762" width="10.140625" style="2" customWidth="1"/>
    <col min="10763" max="10766" width="0" style="2" hidden="1" customWidth="1"/>
    <col min="10767" max="10767" width="11" style="2" customWidth="1"/>
    <col min="10768" max="10768" width="9.140625" style="2" customWidth="1"/>
    <col min="10769" max="10769" width="10.85546875" style="2" customWidth="1"/>
    <col min="10770" max="10771" width="10.28515625" style="2" customWidth="1"/>
    <col min="10772" max="10772" width="9.42578125" style="2" customWidth="1"/>
    <col min="10773" max="10773" width="10.42578125" style="2" customWidth="1"/>
    <col min="10774" max="10774" width="10.28515625" style="2" customWidth="1"/>
    <col min="10775" max="10777" width="0" style="2" hidden="1" customWidth="1"/>
    <col min="10778" max="11008" width="12.85546875" style="2"/>
    <col min="11009" max="11009" width="7.140625" style="2" customWidth="1"/>
    <col min="11010" max="11010" width="36.5703125" style="2" customWidth="1"/>
    <col min="11011" max="11011" width="9" style="2" customWidth="1"/>
    <col min="11012" max="11013" width="0" style="2" hidden="1" customWidth="1"/>
    <col min="11014" max="11014" width="10.5703125" style="2" customWidth="1"/>
    <col min="11015" max="11015" width="12.7109375" style="2" customWidth="1"/>
    <col min="11016" max="11016" width="10.5703125" style="2" customWidth="1"/>
    <col min="11017" max="11017" width="11.42578125" style="2" customWidth="1"/>
    <col min="11018" max="11018" width="10.140625" style="2" customWidth="1"/>
    <col min="11019" max="11022" width="0" style="2" hidden="1" customWidth="1"/>
    <col min="11023" max="11023" width="11" style="2" customWidth="1"/>
    <col min="11024" max="11024" width="9.140625" style="2" customWidth="1"/>
    <col min="11025" max="11025" width="10.85546875" style="2" customWidth="1"/>
    <col min="11026" max="11027" width="10.28515625" style="2" customWidth="1"/>
    <col min="11028" max="11028" width="9.42578125" style="2" customWidth="1"/>
    <col min="11029" max="11029" width="10.42578125" style="2" customWidth="1"/>
    <col min="11030" max="11030" width="10.28515625" style="2" customWidth="1"/>
    <col min="11031" max="11033" width="0" style="2" hidden="1" customWidth="1"/>
    <col min="11034" max="11264" width="12.85546875" style="2"/>
    <col min="11265" max="11265" width="7.140625" style="2" customWidth="1"/>
    <col min="11266" max="11266" width="36.5703125" style="2" customWidth="1"/>
    <col min="11267" max="11267" width="9" style="2" customWidth="1"/>
    <col min="11268" max="11269" width="0" style="2" hidden="1" customWidth="1"/>
    <col min="11270" max="11270" width="10.5703125" style="2" customWidth="1"/>
    <col min="11271" max="11271" width="12.7109375" style="2" customWidth="1"/>
    <col min="11272" max="11272" width="10.5703125" style="2" customWidth="1"/>
    <col min="11273" max="11273" width="11.42578125" style="2" customWidth="1"/>
    <col min="11274" max="11274" width="10.140625" style="2" customWidth="1"/>
    <col min="11275" max="11278" width="0" style="2" hidden="1" customWidth="1"/>
    <col min="11279" max="11279" width="11" style="2" customWidth="1"/>
    <col min="11280" max="11280" width="9.140625" style="2" customWidth="1"/>
    <col min="11281" max="11281" width="10.85546875" style="2" customWidth="1"/>
    <col min="11282" max="11283" width="10.28515625" style="2" customWidth="1"/>
    <col min="11284" max="11284" width="9.42578125" style="2" customWidth="1"/>
    <col min="11285" max="11285" width="10.42578125" style="2" customWidth="1"/>
    <col min="11286" max="11286" width="10.28515625" style="2" customWidth="1"/>
    <col min="11287" max="11289" width="0" style="2" hidden="1" customWidth="1"/>
    <col min="11290" max="11520" width="12.85546875" style="2"/>
    <col min="11521" max="11521" width="7.140625" style="2" customWidth="1"/>
    <col min="11522" max="11522" width="36.5703125" style="2" customWidth="1"/>
    <col min="11523" max="11523" width="9" style="2" customWidth="1"/>
    <col min="11524" max="11525" width="0" style="2" hidden="1" customWidth="1"/>
    <col min="11526" max="11526" width="10.5703125" style="2" customWidth="1"/>
    <col min="11527" max="11527" width="12.7109375" style="2" customWidth="1"/>
    <col min="11528" max="11528" width="10.5703125" style="2" customWidth="1"/>
    <col min="11529" max="11529" width="11.42578125" style="2" customWidth="1"/>
    <col min="11530" max="11530" width="10.140625" style="2" customWidth="1"/>
    <col min="11531" max="11534" width="0" style="2" hidden="1" customWidth="1"/>
    <col min="11535" max="11535" width="11" style="2" customWidth="1"/>
    <col min="11536" max="11536" width="9.140625" style="2" customWidth="1"/>
    <col min="11537" max="11537" width="10.85546875" style="2" customWidth="1"/>
    <col min="11538" max="11539" width="10.28515625" style="2" customWidth="1"/>
    <col min="11540" max="11540" width="9.42578125" style="2" customWidth="1"/>
    <col min="11541" max="11541" width="10.42578125" style="2" customWidth="1"/>
    <col min="11542" max="11542" width="10.28515625" style="2" customWidth="1"/>
    <col min="11543" max="11545" width="0" style="2" hidden="1" customWidth="1"/>
    <col min="11546" max="11776" width="12.85546875" style="2"/>
    <col min="11777" max="11777" width="7.140625" style="2" customWidth="1"/>
    <col min="11778" max="11778" width="36.5703125" style="2" customWidth="1"/>
    <col min="11779" max="11779" width="9" style="2" customWidth="1"/>
    <col min="11780" max="11781" width="0" style="2" hidden="1" customWidth="1"/>
    <col min="11782" max="11782" width="10.5703125" style="2" customWidth="1"/>
    <col min="11783" max="11783" width="12.7109375" style="2" customWidth="1"/>
    <col min="11784" max="11784" width="10.5703125" style="2" customWidth="1"/>
    <col min="11785" max="11785" width="11.42578125" style="2" customWidth="1"/>
    <col min="11786" max="11786" width="10.140625" style="2" customWidth="1"/>
    <col min="11787" max="11790" width="0" style="2" hidden="1" customWidth="1"/>
    <col min="11791" max="11791" width="11" style="2" customWidth="1"/>
    <col min="11792" max="11792" width="9.140625" style="2" customWidth="1"/>
    <col min="11793" max="11793" width="10.85546875" style="2" customWidth="1"/>
    <col min="11794" max="11795" width="10.28515625" style="2" customWidth="1"/>
    <col min="11796" max="11796" width="9.42578125" style="2" customWidth="1"/>
    <col min="11797" max="11797" width="10.42578125" style="2" customWidth="1"/>
    <col min="11798" max="11798" width="10.28515625" style="2" customWidth="1"/>
    <col min="11799" max="11801" width="0" style="2" hidden="1" customWidth="1"/>
    <col min="11802" max="12032" width="12.85546875" style="2"/>
    <col min="12033" max="12033" width="7.140625" style="2" customWidth="1"/>
    <col min="12034" max="12034" width="36.5703125" style="2" customWidth="1"/>
    <col min="12035" max="12035" width="9" style="2" customWidth="1"/>
    <col min="12036" max="12037" width="0" style="2" hidden="1" customWidth="1"/>
    <col min="12038" max="12038" width="10.5703125" style="2" customWidth="1"/>
    <col min="12039" max="12039" width="12.7109375" style="2" customWidth="1"/>
    <col min="12040" max="12040" width="10.5703125" style="2" customWidth="1"/>
    <col min="12041" max="12041" width="11.42578125" style="2" customWidth="1"/>
    <col min="12042" max="12042" width="10.140625" style="2" customWidth="1"/>
    <col min="12043" max="12046" width="0" style="2" hidden="1" customWidth="1"/>
    <col min="12047" max="12047" width="11" style="2" customWidth="1"/>
    <col min="12048" max="12048" width="9.140625" style="2" customWidth="1"/>
    <col min="12049" max="12049" width="10.85546875" style="2" customWidth="1"/>
    <col min="12050" max="12051" width="10.28515625" style="2" customWidth="1"/>
    <col min="12052" max="12052" width="9.42578125" style="2" customWidth="1"/>
    <col min="12053" max="12053" width="10.42578125" style="2" customWidth="1"/>
    <col min="12054" max="12054" width="10.28515625" style="2" customWidth="1"/>
    <col min="12055" max="12057" width="0" style="2" hidden="1" customWidth="1"/>
    <col min="12058" max="12288" width="12.85546875" style="2"/>
    <col min="12289" max="12289" width="7.140625" style="2" customWidth="1"/>
    <col min="12290" max="12290" width="36.5703125" style="2" customWidth="1"/>
    <col min="12291" max="12291" width="9" style="2" customWidth="1"/>
    <col min="12292" max="12293" width="0" style="2" hidden="1" customWidth="1"/>
    <col min="12294" max="12294" width="10.5703125" style="2" customWidth="1"/>
    <col min="12295" max="12295" width="12.7109375" style="2" customWidth="1"/>
    <col min="12296" max="12296" width="10.5703125" style="2" customWidth="1"/>
    <col min="12297" max="12297" width="11.42578125" style="2" customWidth="1"/>
    <col min="12298" max="12298" width="10.140625" style="2" customWidth="1"/>
    <col min="12299" max="12302" width="0" style="2" hidden="1" customWidth="1"/>
    <col min="12303" max="12303" width="11" style="2" customWidth="1"/>
    <col min="12304" max="12304" width="9.140625" style="2" customWidth="1"/>
    <col min="12305" max="12305" width="10.85546875" style="2" customWidth="1"/>
    <col min="12306" max="12307" width="10.28515625" style="2" customWidth="1"/>
    <col min="12308" max="12308" width="9.42578125" style="2" customWidth="1"/>
    <col min="12309" max="12309" width="10.42578125" style="2" customWidth="1"/>
    <col min="12310" max="12310" width="10.28515625" style="2" customWidth="1"/>
    <col min="12311" max="12313" width="0" style="2" hidden="1" customWidth="1"/>
    <col min="12314" max="12544" width="12.85546875" style="2"/>
    <col min="12545" max="12545" width="7.140625" style="2" customWidth="1"/>
    <col min="12546" max="12546" width="36.5703125" style="2" customWidth="1"/>
    <col min="12547" max="12547" width="9" style="2" customWidth="1"/>
    <col min="12548" max="12549" width="0" style="2" hidden="1" customWidth="1"/>
    <col min="12550" max="12550" width="10.5703125" style="2" customWidth="1"/>
    <col min="12551" max="12551" width="12.7109375" style="2" customWidth="1"/>
    <col min="12552" max="12552" width="10.5703125" style="2" customWidth="1"/>
    <col min="12553" max="12553" width="11.42578125" style="2" customWidth="1"/>
    <col min="12554" max="12554" width="10.140625" style="2" customWidth="1"/>
    <col min="12555" max="12558" width="0" style="2" hidden="1" customWidth="1"/>
    <col min="12559" max="12559" width="11" style="2" customWidth="1"/>
    <col min="12560" max="12560" width="9.140625" style="2" customWidth="1"/>
    <col min="12561" max="12561" width="10.85546875" style="2" customWidth="1"/>
    <col min="12562" max="12563" width="10.28515625" style="2" customWidth="1"/>
    <col min="12564" max="12564" width="9.42578125" style="2" customWidth="1"/>
    <col min="12565" max="12565" width="10.42578125" style="2" customWidth="1"/>
    <col min="12566" max="12566" width="10.28515625" style="2" customWidth="1"/>
    <col min="12567" max="12569" width="0" style="2" hidden="1" customWidth="1"/>
    <col min="12570" max="12800" width="12.85546875" style="2"/>
    <col min="12801" max="12801" width="7.140625" style="2" customWidth="1"/>
    <col min="12802" max="12802" width="36.5703125" style="2" customWidth="1"/>
    <col min="12803" max="12803" width="9" style="2" customWidth="1"/>
    <col min="12804" max="12805" width="0" style="2" hidden="1" customWidth="1"/>
    <col min="12806" max="12806" width="10.5703125" style="2" customWidth="1"/>
    <col min="12807" max="12807" width="12.7109375" style="2" customWidth="1"/>
    <col min="12808" max="12808" width="10.5703125" style="2" customWidth="1"/>
    <col min="12809" max="12809" width="11.42578125" style="2" customWidth="1"/>
    <col min="12810" max="12810" width="10.140625" style="2" customWidth="1"/>
    <col min="12811" max="12814" width="0" style="2" hidden="1" customWidth="1"/>
    <col min="12815" max="12815" width="11" style="2" customWidth="1"/>
    <col min="12816" max="12816" width="9.140625" style="2" customWidth="1"/>
    <col min="12817" max="12817" width="10.85546875" style="2" customWidth="1"/>
    <col min="12818" max="12819" width="10.28515625" style="2" customWidth="1"/>
    <col min="12820" max="12820" width="9.42578125" style="2" customWidth="1"/>
    <col min="12821" max="12821" width="10.42578125" style="2" customWidth="1"/>
    <col min="12822" max="12822" width="10.28515625" style="2" customWidth="1"/>
    <col min="12823" max="12825" width="0" style="2" hidden="1" customWidth="1"/>
    <col min="12826" max="13056" width="12.85546875" style="2"/>
    <col min="13057" max="13057" width="7.140625" style="2" customWidth="1"/>
    <col min="13058" max="13058" width="36.5703125" style="2" customWidth="1"/>
    <col min="13059" max="13059" width="9" style="2" customWidth="1"/>
    <col min="13060" max="13061" width="0" style="2" hidden="1" customWidth="1"/>
    <col min="13062" max="13062" width="10.5703125" style="2" customWidth="1"/>
    <col min="13063" max="13063" width="12.7109375" style="2" customWidth="1"/>
    <col min="13064" max="13064" width="10.5703125" style="2" customWidth="1"/>
    <col min="13065" max="13065" width="11.42578125" style="2" customWidth="1"/>
    <col min="13066" max="13066" width="10.140625" style="2" customWidth="1"/>
    <col min="13067" max="13070" width="0" style="2" hidden="1" customWidth="1"/>
    <col min="13071" max="13071" width="11" style="2" customWidth="1"/>
    <col min="13072" max="13072" width="9.140625" style="2" customWidth="1"/>
    <col min="13073" max="13073" width="10.85546875" style="2" customWidth="1"/>
    <col min="13074" max="13075" width="10.28515625" style="2" customWidth="1"/>
    <col min="13076" max="13076" width="9.42578125" style="2" customWidth="1"/>
    <col min="13077" max="13077" width="10.42578125" style="2" customWidth="1"/>
    <col min="13078" max="13078" width="10.28515625" style="2" customWidth="1"/>
    <col min="13079" max="13081" width="0" style="2" hidden="1" customWidth="1"/>
    <col min="13082" max="13312" width="12.85546875" style="2"/>
    <col min="13313" max="13313" width="7.140625" style="2" customWidth="1"/>
    <col min="13314" max="13314" width="36.5703125" style="2" customWidth="1"/>
    <col min="13315" max="13315" width="9" style="2" customWidth="1"/>
    <col min="13316" max="13317" width="0" style="2" hidden="1" customWidth="1"/>
    <col min="13318" max="13318" width="10.5703125" style="2" customWidth="1"/>
    <col min="13319" max="13319" width="12.7109375" style="2" customWidth="1"/>
    <col min="13320" max="13320" width="10.5703125" style="2" customWidth="1"/>
    <col min="13321" max="13321" width="11.42578125" style="2" customWidth="1"/>
    <col min="13322" max="13322" width="10.140625" style="2" customWidth="1"/>
    <col min="13323" max="13326" width="0" style="2" hidden="1" customWidth="1"/>
    <col min="13327" max="13327" width="11" style="2" customWidth="1"/>
    <col min="13328" max="13328" width="9.140625" style="2" customWidth="1"/>
    <col min="13329" max="13329" width="10.85546875" style="2" customWidth="1"/>
    <col min="13330" max="13331" width="10.28515625" style="2" customWidth="1"/>
    <col min="13332" max="13332" width="9.42578125" style="2" customWidth="1"/>
    <col min="13333" max="13333" width="10.42578125" style="2" customWidth="1"/>
    <col min="13334" max="13334" width="10.28515625" style="2" customWidth="1"/>
    <col min="13335" max="13337" width="0" style="2" hidden="1" customWidth="1"/>
    <col min="13338" max="13568" width="12.85546875" style="2"/>
    <col min="13569" max="13569" width="7.140625" style="2" customWidth="1"/>
    <col min="13570" max="13570" width="36.5703125" style="2" customWidth="1"/>
    <col min="13571" max="13571" width="9" style="2" customWidth="1"/>
    <col min="13572" max="13573" width="0" style="2" hidden="1" customWidth="1"/>
    <col min="13574" max="13574" width="10.5703125" style="2" customWidth="1"/>
    <col min="13575" max="13575" width="12.7109375" style="2" customWidth="1"/>
    <col min="13576" max="13576" width="10.5703125" style="2" customWidth="1"/>
    <col min="13577" max="13577" width="11.42578125" style="2" customWidth="1"/>
    <col min="13578" max="13578" width="10.140625" style="2" customWidth="1"/>
    <col min="13579" max="13582" width="0" style="2" hidden="1" customWidth="1"/>
    <col min="13583" max="13583" width="11" style="2" customWidth="1"/>
    <col min="13584" max="13584" width="9.140625" style="2" customWidth="1"/>
    <col min="13585" max="13585" width="10.85546875" style="2" customWidth="1"/>
    <col min="13586" max="13587" width="10.28515625" style="2" customWidth="1"/>
    <col min="13588" max="13588" width="9.42578125" style="2" customWidth="1"/>
    <col min="13589" max="13589" width="10.42578125" style="2" customWidth="1"/>
    <col min="13590" max="13590" width="10.28515625" style="2" customWidth="1"/>
    <col min="13591" max="13593" width="0" style="2" hidden="1" customWidth="1"/>
    <col min="13594" max="13824" width="12.85546875" style="2"/>
    <col min="13825" max="13825" width="7.140625" style="2" customWidth="1"/>
    <col min="13826" max="13826" width="36.5703125" style="2" customWidth="1"/>
    <col min="13827" max="13827" width="9" style="2" customWidth="1"/>
    <col min="13828" max="13829" width="0" style="2" hidden="1" customWidth="1"/>
    <col min="13830" max="13830" width="10.5703125" style="2" customWidth="1"/>
    <col min="13831" max="13831" width="12.7109375" style="2" customWidth="1"/>
    <col min="13832" max="13832" width="10.5703125" style="2" customWidth="1"/>
    <col min="13833" max="13833" width="11.42578125" style="2" customWidth="1"/>
    <col min="13834" max="13834" width="10.140625" style="2" customWidth="1"/>
    <col min="13835" max="13838" width="0" style="2" hidden="1" customWidth="1"/>
    <col min="13839" max="13839" width="11" style="2" customWidth="1"/>
    <col min="13840" max="13840" width="9.140625" style="2" customWidth="1"/>
    <col min="13841" max="13841" width="10.85546875" style="2" customWidth="1"/>
    <col min="13842" max="13843" width="10.28515625" style="2" customWidth="1"/>
    <col min="13844" max="13844" width="9.42578125" style="2" customWidth="1"/>
    <col min="13845" max="13845" width="10.42578125" style="2" customWidth="1"/>
    <col min="13846" max="13846" width="10.28515625" style="2" customWidth="1"/>
    <col min="13847" max="13849" width="0" style="2" hidden="1" customWidth="1"/>
    <col min="13850" max="14080" width="12.85546875" style="2"/>
    <col min="14081" max="14081" width="7.140625" style="2" customWidth="1"/>
    <col min="14082" max="14082" width="36.5703125" style="2" customWidth="1"/>
    <col min="14083" max="14083" width="9" style="2" customWidth="1"/>
    <col min="14084" max="14085" width="0" style="2" hidden="1" customWidth="1"/>
    <col min="14086" max="14086" width="10.5703125" style="2" customWidth="1"/>
    <col min="14087" max="14087" width="12.7109375" style="2" customWidth="1"/>
    <col min="14088" max="14088" width="10.5703125" style="2" customWidth="1"/>
    <col min="14089" max="14089" width="11.42578125" style="2" customWidth="1"/>
    <col min="14090" max="14090" width="10.140625" style="2" customWidth="1"/>
    <col min="14091" max="14094" width="0" style="2" hidden="1" customWidth="1"/>
    <col min="14095" max="14095" width="11" style="2" customWidth="1"/>
    <col min="14096" max="14096" width="9.140625" style="2" customWidth="1"/>
    <col min="14097" max="14097" width="10.85546875" style="2" customWidth="1"/>
    <col min="14098" max="14099" width="10.28515625" style="2" customWidth="1"/>
    <col min="14100" max="14100" width="9.42578125" style="2" customWidth="1"/>
    <col min="14101" max="14101" width="10.42578125" style="2" customWidth="1"/>
    <col min="14102" max="14102" width="10.28515625" style="2" customWidth="1"/>
    <col min="14103" max="14105" width="0" style="2" hidden="1" customWidth="1"/>
    <col min="14106" max="14336" width="12.85546875" style="2"/>
    <col min="14337" max="14337" width="7.140625" style="2" customWidth="1"/>
    <col min="14338" max="14338" width="36.5703125" style="2" customWidth="1"/>
    <col min="14339" max="14339" width="9" style="2" customWidth="1"/>
    <col min="14340" max="14341" width="0" style="2" hidden="1" customWidth="1"/>
    <col min="14342" max="14342" width="10.5703125" style="2" customWidth="1"/>
    <col min="14343" max="14343" width="12.7109375" style="2" customWidth="1"/>
    <col min="14344" max="14344" width="10.5703125" style="2" customWidth="1"/>
    <col min="14345" max="14345" width="11.42578125" style="2" customWidth="1"/>
    <col min="14346" max="14346" width="10.140625" style="2" customWidth="1"/>
    <col min="14347" max="14350" width="0" style="2" hidden="1" customWidth="1"/>
    <col min="14351" max="14351" width="11" style="2" customWidth="1"/>
    <col min="14352" max="14352" width="9.140625" style="2" customWidth="1"/>
    <col min="14353" max="14353" width="10.85546875" style="2" customWidth="1"/>
    <col min="14354" max="14355" width="10.28515625" style="2" customWidth="1"/>
    <col min="14356" max="14356" width="9.42578125" style="2" customWidth="1"/>
    <col min="14357" max="14357" width="10.42578125" style="2" customWidth="1"/>
    <col min="14358" max="14358" width="10.28515625" style="2" customWidth="1"/>
    <col min="14359" max="14361" width="0" style="2" hidden="1" customWidth="1"/>
    <col min="14362" max="14592" width="12.85546875" style="2"/>
    <col min="14593" max="14593" width="7.140625" style="2" customWidth="1"/>
    <col min="14594" max="14594" width="36.5703125" style="2" customWidth="1"/>
    <col min="14595" max="14595" width="9" style="2" customWidth="1"/>
    <col min="14596" max="14597" width="0" style="2" hidden="1" customWidth="1"/>
    <col min="14598" max="14598" width="10.5703125" style="2" customWidth="1"/>
    <col min="14599" max="14599" width="12.7109375" style="2" customWidth="1"/>
    <col min="14600" max="14600" width="10.5703125" style="2" customWidth="1"/>
    <col min="14601" max="14601" width="11.42578125" style="2" customWidth="1"/>
    <col min="14602" max="14602" width="10.140625" style="2" customWidth="1"/>
    <col min="14603" max="14606" width="0" style="2" hidden="1" customWidth="1"/>
    <col min="14607" max="14607" width="11" style="2" customWidth="1"/>
    <col min="14608" max="14608" width="9.140625" style="2" customWidth="1"/>
    <col min="14609" max="14609" width="10.85546875" style="2" customWidth="1"/>
    <col min="14610" max="14611" width="10.28515625" style="2" customWidth="1"/>
    <col min="14612" max="14612" width="9.42578125" style="2" customWidth="1"/>
    <col min="14613" max="14613" width="10.42578125" style="2" customWidth="1"/>
    <col min="14614" max="14614" width="10.28515625" style="2" customWidth="1"/>
    <col min="14615" max="14617" width="0" style="2" hidden="1" customWidth="1"/>
    <col min="14618" max="14848" width="12.85546875" style="2"/>
    <col min="14849" max="14849" width="7.140625" style="2" customWidth="1"/>
    <col min="14850" max="14850" width="36.5703125" style="2" customWidth="1"/>
    <col min="14851" max="14851" width="9" style="2" customWidth="1"/>
    <col min="14852" max="14853" width="0" style="2" hidden="1" customWidth="1"/>
    <col min="14854" max="14854" width="10.5703125" style="2" customWidth="1"/>
    <col min="14855" max="14855" width="12.7109375" style="2" customWidth="1"/>
    <col min="14856" max="14856" width="10.5703125" style="2" customWidth="1"/>
    <col min="14857" max="14857" width="11.42578125" style="2" customWidth="1"/>
    <col min="14858" max="14858" width="10.140625" style="2" customWidth="1"/>
    <col min="14859" max="14862" width="0" style="2" hidden="1" customWidth="1"/>
    <col min="14863" max="14863" width="11" style="2" customWidth="1"/>
    <col min="14864" max="14864" width="9.140625" style="2" customWidth="1"/>
    <col min="14865" max="14865" width="10.85546875" style="2" customWidth="1"/>
    <col min="14866" max="14867" width="10.28515625" style="2" customWidth="1"/>
    <col min="14868" max="14868" width="9.42578125" style="2" customWidth="1"/>
    <col min="14869" max="14869" width="10.42578125" style="2" customWidth="1"/>
    <col min="14870" max="14870" width="10.28515625" style="2" customWidth="1"/>
    <col min="14871" max="14873" width="0" style="2" hidden="1" customWidth="1"/>
    <col min="14874" max="15104" width="12.85546875" style="2"/>
    <col min="15105" max="15105" width="7.140625" style="2" customWidth="1"/>
    <col min="15106" max="15106" width="36.5703125" style="2" customWidth="1"/>
    <col min="15107" max="15107" width="9" style="2" customWidth="1"/>
    <col min="15108" max="15109" width="0" style="2" hidden="1" customWidth="1"/>
    <col min="15110" max="15110" width="10.5703125" style="2" customWidth="1"/>
    <col min="15111" max="15111" width="12.7109375" style="2" customWidth="1"/>
    <col min="15112" max="15112" width="10.5703125" style="2" customWidth="1"/>
    <col min="15113" max="15113" width="11.42578125" style="2" customWidth="1"/>
    <col min="15114" max="15114" width="10.140625" style="2" customWidth="1"/>
    <col min="15115" max="15118" width="0" style="2" hidden="1" customWidth="1"/>
    <col min="15119" max="15119" width="11" style="2" customWidth="1"/>
    <col min="15120" max="15120" width="9.140625" style="2" customWidth="1"/>
    <col min="15121" max="15121" width="10.85546875" style="2" customWidth="1"/>
    <col min="15122" max="15123" width="10.28515625" style="2" customWidth="1"/>
    <col min="15124" max="15124" width="9.42578125" style="2" customWidth="1"/>
    <col min="15125" max="15125" width="10.42578125" style="2" customWidth="1"/>
    <col min="15126" max="15126" width="10.28515625" style="2" customWidth="1"/>
    <col min="15127" max="15129" width="0" style="2" hidden="1" customWidth="1"/>
    <col min="15130" max="15360" width="12.85546875" style="2"/>
    <col min="15361" max="15361" width="7.140625" style="2" customWidth="1"/>
    <col min="15362" max="15362" width="36.5703125" style="2" customWidth="1"/>
    <col min="15363" max="15363" width="9" style="2" customWidth="1"/>
    <col min="15364" max="15365" width="0" style="2" hidden="1" customWidth="1"/>
    <col min="15366" max="15366" width="10.5703125" style="2" customWidth="1"/>
    <col min="15367" max="15367" width="12.7109375" style="2" customWidth="1"/>
    <col min="15368" max="15368" width="10.5703125" style="2" customWidth="1"/>
    <col min="15369" max="15369" width="11.42578125" style="2" customWidth="1"/>
    <col min="15370" max="15370" width="10.140625" style="2" customWidth="1"/>
    <col min="15371" max="15374" width="0" style="2" hidden="1" customWidth="1"/>
    <col min="15375" max="15375" width="11" style="2" customWidth="1"/>
    <col min="15376" max="15376" width="9.140625" style="2" customWidth="1"/>
    <col min="15377" max="15377" width="10.85546875" style="2" customWidth="1"/>
    <col min="15378" max="15379" width="10.28515625" style="2" customWidth="1"/>
    <col min="15380" max="15380" width="9.42578125" style="2" customWidth="1"/>
    <col min="15381" max="15381" width="10.42578125" style="2" customWidth="1"/>
    <col min="15382" max="15382" width="10.28515625" style="2" customWidth="1"/>
    <col min="15383" max="15385" width="0" style="2" hidden="1" customWidth="1"/>
    <col min="15386" max="15616" width="12.85546875" style="2"/>
    <col min="15617" max="15617" width="7.140625" style="2" customWidth="1"/>
    <col min="15618" max="15618" width="36.5703125" style="2" customWidth="1"/>
    <col min="15619" max="15619" width="9" style="2" customWidth="1"/>
    <col min="15620" max="15621" width="0" style="2" hidden="1" customWidth="1"/>
    <col min="15622" max="15622" width="10.5703125" style="2" customWidth="1"/>
    <col min="15623" max="15623" width="12.7109375" style="2" customWidth="1"/>
    <col min="15624" max="15624" width="10.5703125" style="2" customWidth="1"/>
    <col min="15625" max="15625" width="11.42578125" style="2" customWidth="1"/>
    <col min="15626" max="15626" width="10.140625" style="2" customWidth="1"/>
    <col min="15627" max="15630" width="0" style="2" hidden="1" customWidth="1"/>
    <col min="15631" max="15631" width="11" style="2" customWidth="1"/>
    <col min="15632" max="15632" width="9.140625" style="2" customWidth="1"/>
    <col min="15633" max="15633" width="10.85546875" style="2" customWidth="1"/>
    <col min="15634" max="15635" width="10.28515625" style="2" customWidth="1"/>
    <col min="15636" max="15636" width="9.42578125" style="2" customWidth="1"/>
    <col min="15637" max="15637" width="10.42578125" style="2" customWidth="1"/>
    <col min="15638" max="15638" width="10.28515625" style="2" customWidth="1"/>
    <col min="15639" max="15641" width="0" style="2" hidden="1" customWidth="1"/>
    <col min="15642" max="15872" width="12.85546875" style="2"/>
    <col min="15873" max="15873" width="7.140625" style="2" customWidth="1"/>
    <col min="15874" max="15874" width="36.5703125" style="2" customWidth="1"/>
    <col min="15875" max="15875" width="9" style="2" customWidth="1"/>
    <col min="15876" max="15877" width="0" style="2" hidden="1" customWidth="1"/>
    <col min="15878" max="15878" width="10.5703125" style="2" customWidth="1"/>
    <col min="15879" max="15879" width="12.7109375" style="2" customWidth="1"/>
    <col min="15880" max="15880" width="10.5703125" style="2" customWidth="1"/>
    <col min="15881" max="15881" width="11.42578125" style="2" customWidth="1"/>
    <col min="15882" max="15882" width="10.140625" style="2" customWidth="1"/>
    <col min="15883" max="15886" width="0" style="2" hidden="1" customWidth="1"/>
    <col min="15887" max="15887" width="11" style="2" customWidth="1"/>
    <col min="15888" max="15888" width="9.140625" style="2" customWidth="1"/>
    <col min="15889" max="15889" width="10.85546875" style="2" customWidth="1"/>
    <col min="15890" max="15891" width="10.28515625" style="2" customWidth="1"/>
    <col min="15892" max="15892" width="9.42578125" style="2" customWidth="1"/>
    <col min="15893" max="15893" width="10.42578125" style="2" customWidth="1"/>
    <col min="15894" max="15894" width="10.28515625" style="2" customWidth="1"/>
    <col min="15895" max="15897" width="0" style="2" hidden="1" customWidth="1"/>
    <col min="15898" max="16128" width="12.85546875" style="2"/>
    <col min="16129" max="16129" width="7.140625" style="2" customWidth="1"/>
    <col min="16130" max="16130" width="36.5703125" style="2" customWidth="1"/>
    <col min="16131" max="16131" width="9" style="2" customWidth="1"/>
    <col min="16132" max="16133" width="0" style="2" hidden="1" customWidth="1"/>
    <col min="16134" max="16134" width="10.5703125" style="2" customWidth="1"/>
    <col min="16135" max="16135" width="12.7109375" style="2" customWidth="1"/>
    <col min="16136" max="16136" width="10.5703125" style="2" customWidth="1"/>
    <col min="16137" max="16137" width="11.42578125" style="2" customWidth="1"/>
    <col min="16138" max="16138" width="10.140625" style="2" customWidth="1"/>
    <col min="16139" max="16142" width="0" style="2" hidden="1" customWidth="1"/>
    <col min="16143" max="16143" width="11" style="2" customWidth="1"/>
    <col min="16144" max="16144" width="9.140625" style="2" customWidth="1"/>
    <col min="16145" max="16145" width="10.85546875" style="2" customWidth="1"/>
    <col min="16146" max="16147" width="10.28515625" style="2" customWidth="1"/>
    <col min="16148" max="16148" width="9.42578125" style="2" customWidth="1"/>
    <col min="16149" max="16149" width="10.42578125" style="2" customWidth="1"/>
    <col min="16150" max="16150" width="10.28515625" style="2" customWidth="1"/>
    <col min="16151" max="16153" width="0" style="2" hidden="1" customWidth="1"/>
    <col min="16154" max="16384" width="12.85546875" style="2"/>
  </cols>
  <sheetData>
    <row r="1" spans="1:25" ht="21" customHeight="1">
      <c r="A1" s="1" t="s">
        <v>0</v>
      </c>
      <c r="B1" s="1"/>
      <c r="C1" s="1"/>
      <c r="D1" s="1"/>
      <c r="E1" s="1"/>
      <c r="F1" s="1"/>
      <c r="G1" s="1"/>
      <c r="H1" s="1"/>
      <c r="I1" s="1"/>
      <c r="J1" s="1"/>
      <c r="K1" s="1"/>
      <c r="L1" s="1"/>
      <c r="M1" s="1"/>
      <c r="N1" s="1"/>
      <c r="O1" s="1"/>
      <c r="P1" s="1"/>
      <c r="Q1" s="1"/>
      <c r="R1" s="1"/>
      <c r="S1" s="1"/>
      <c r="T1" s="1"/>
      <c r="U1" s="1"/>
      <c r="V1" s="1"/>
    </row>
    <row r="2" spans="1:25" ht="21" customHeight="1">
      <c r="A2" s="3" t="s">
        <v>1</v>
      </c>
      <c r="B2" s="3"/>
      <c r="C2" s="3"/>
      <c r="D2" s="3"/>
      <c r="E2" s="3"/>
      <c r="F2" s="3"/>
      <c r="G2" s="3"/>
      <c r="H2" s="3"/>
      <c r="I2" s="3"/>
      <c r="J2" s="3"/>
      <c r="K2" s="3"/>
      <c r="L2" s="3"/>
      <c r="M2" s="3"/>
      <c r="N2" s="3"/>
      <c r="O2" s="3"/>
      <c r="P2" s="3"/>
      <c r="Q2" s="3"/>
      <c r="R2" s="3"/>
      <c r="S2" s="3"/>
      <c r="T2" s="3"/>
      <c r="U2" s="3"/>
      <c r="V2" s="3"/>
    </row>
    <row r="3" spans="1:25" ht="21" customHeight="1">
      <c r="A3" s="4" t="s">
        <v>2</v>
      </c>
      <c r="B3" s="4"/>
      <c r="C3" s="4"/>
      <c r="D3" s="4"/>
      <c r="E3" s="4"/>
      <c r="F3" s="4"/>
      <c r="G3" s="4"/>
      <c r="H3" s="4"/>
      <c r="I3" s="4"/>
      <c r="J3" s="4"/>
      <c r="K3" s="4"/>
      <c r="L3" s="4"/>
      <c r="M3" s="4"/>
      <c r="N3" s="4"/>
      <c r="O3" s="4"/>
      <c r="P3" s="4"/>
      <c r="Q3" s="4"/>
      <c r="R3" s="4"/>
      <c r="S3" s="4"/>
      <c r="T3" s="4"/>
      <c r="U3" s="4"/>
      <c r="V3" s="4"/>
    </row>
    <row r="4" spans="1:25" ht="21" customHeight="1">
      <c r="A4" s="4" t="s">
        <v>3</v>
      </c>
      <c r="B4" s="4"/>
      <c r="C4" s="4"/>
      <c r="D4" s="4"/>
      <c r="E4" s="4"/>
      <c r="F4" s="4"/>
      <c r="G4" s="4"/>
      <c r="H4" s="4"/>
      <c r="I4" s="4"/>
      <c r="J4" s="4"/>
      <c r="K4" s="4"/>
      <c r="L4" s="4"/>
      <c r="M4" s="4"/>
      <c r="N4" s="4"/>
      <c r="O4" s="4"/>
      <c r="P4" s="4"/>
      <c r="Q4" s="4"/>
      <c r="R4" s="4"/>
      <c r="S4" s="4"/>
      <c r="T4" s="4"/>
      <c r="U4" s="4"/>
      <c r="V4" s="4"/>
    </row>
    <row r="5" spans="1:25" ht="21.75" customHeight="1">
      <c r="A5" s="5"/>
      <c r="B5" s="6"/>
      <c r="D5" s="8"/>
      <c r="E5" s="8"/>
      <c r="F5" s="8"/>
      <c r="V5" s="9" t="s">
        <v>4</v>
      </c>
      <c r="W5" s="10">
        <f>V10-'[1]Biêu 3-PA phan bổ'!$F$9</f>
        <v>-343553.43200000003</v>
      </c>
      <c r="X5" s="11">
        <f>W5+'[2]44CK'!E8</f>
        <v>-71568.43200000003</v>
      </c>
    </row>
    <row r="6" spans="1:25" s="10" customFormat="1" ht="12.75">
      <c r="A6" s="12" t="s">
        <v>5</v>
      </c>
      <c r="B6" s="13" t="s">
        <v>6</v>
      </c>
      <c r="C6" s="13" t="s">
        <v>7</v>
      </c>
      <c r="D6" s="13" t="s">
        <v>8</v>
      </c>
      <c r="E6" s="13" t="s">
        <v>9</v>
      </c>
      <c r="F6" s="13" t="s">
        <v>10</v>
      </c>
      <c r="G6" s="13"/>
      <c r="H6" s="13"/>
      <c r="I6" s="13"/>
      <c r="J6" s="13"/>
      <c r="K6" s="14" t="s">
        <v>11</v>
      </c>
      <c r="L6" s="15"/>
      <c r="M6" s="15"/>
      <c r="N6" s="16"/>
      <c r="O6" s="14" t="s">
        <v>12</v>
      </c>
      <c r="P6" s="15"/>
      <c r="Q6" s="15"/>
      <c r="R6" s="16"/>
      <c r="S6" s="14" t="s">
        <v>13</v>
      </c>
      <c r="T6" s="15"/>
      <c r="U6" s="15"/>
      <c r="V6" s="16"/>
    </row>
    <row r="7" spans="1:25" s="10" customFormat="1" ht="12.75">
      <c r="A7" s="12"/>
      <c r="B7" s="13"/>
      <c r="C7" s="13"/>
      <c r="D7" s="13"/>
      <c r="E7" s="13"/>
      <c r="F7" s="13" t="s">
        <v>14</v>
      </c>
      <c r="G7" s="13" t="s">
        <v>15</v>
      </c>
      <c r="H7" s="13"/>
      <c r="I7" s="13"/>
      <c r="J7" s="13"/>
      <c r="K7" s="17"/>
      <c r="L7" s="18"/>
      <c r="M7" s="18"/>
      <c r="N7" s="19"/>
      <c r="O7" s="17"/>
      <c r="P7" s="18"/>
      <c r="Q7" s="18"/>
      <c r="R7" s="19"/>
      <c r="S7" s="17"/>
      <c r="T7" s="18"/>
      <c r="U7" s="18"/>
      <c r="V7" s="19"/>
      <c r="W7" s="10">
        <f>W9-'[3]B5-KCM'!$AP$10</f>
        <v>2223822.568</v>
      </c>
    </row>
    <row r="8" spans="1:25" s="10" customFormat="1" ht="12.75">
      <c r="A8" s="12"/>
      <c r="B8" s="13"/>
      <c r="C8" s="13"/>
      <c r="D8" s="13"/>
      <c r="E8" s="13"/>
      <c r="F8" s="13"/>
      <c r="G8" s="20" t="s">
        <v>16</v>
      </c>
      <c r="H8" s="21" t="s">
        <v>17</v>
      </c>
      <c r="I8" s="22"/>
      <c r="J8" s="23"/>
      <c r="K8" s="20" t="s">
        <v>18</v>
      </c>
      <c r="L8" s="21" t="s">
        <v>17</v>
      </c>
      <c r="M8" s="22"/>
      <c r="N8" s="23"/>
      <c r="O8" s="20" t="s">
        <v>18</v>
      </c>
      <c r="P8" s="21" t="s">
        <v>17</v>
      </c>
      <c r="Q8" s="22"/>
      <c r="R8" s="23"/>
      <c r="S8" s="20" t="s">
        <v>18</v>
      </c>
      <c r="T8" s="21" t="s">
        <v>17</v>
      </c>
      <c r="U8" s="22"/>
      <c r="V8" s="23"/>
      <c r="X8" s="10">
        <f>X9-Y8</f>
        <v>-282858</v>
      </c>
      <c r="Y8" s="10">
        <f>T10+U10</f>
        <v>4676885</v>
      </c>
    </row>
    <row r="9" spans="1:25" s="10" customFormat="1" ht="34.5" customHeight="1">
      <c r="A9" s="24"/>
      <c r="B9" s="20"/>
      <c r="C9" s="20"/>
      <c r="D9" s="20"/>
      <c r="E9" s="20"/>
      <c r="F9" s="20"/>
      <c r="G9" s="25"/>
      <c r="H9" s="26" t="s">
        <v>19</v>
      </c>
      <c r="I9" s="26" t="s">
        <v>20</v>
      </c>
      <c r="J9" s="26" t="s">
        <v>21</v>
      </c>
      <c r="K9" s="25"/>
      <c r="L9" s="26" t="s">
        <v>19</v>
      </c>
      <c r="M9" s="26" t="s">
        <v>20</v>
      </c>
      <c r="N9" s="26" t="s">
        <v>21</v>
      </c>
      <c r="O9" s="25"/>
      <c r="P9" s="26" t="s">
        <v>19</v>
      </c>
      <c r="Q9" s="26" t="s">
        <v>20</v>
      </c>
      <c r="R9" s="26" t="s">
        <v>21</v>
      </c>
      <c r="S9" s="25"/>
      <c r="T9" s="26" t="s">
        <v>19</v>
      </c>
      <c r="U9" s="26" t="s">
        <v>20</v>
      </c>
      <c r="V9" s="26" t="s">
        <v>21</v>
      </c>
      <c r="W9" s="27">
        <f>V10-'[4]B4-HTCT'!$BH$11</f>
        <v>2479726.568</v>
      </c>
      <c r="X9" s="10">
        <f>4044024-'[2]44CK'!D8+1001000</f>
        <v>4394027</v>
      </c>
      <c r="Y9" s="10">
        <f>X9-U10</f>
        <v>112544</v>
      </c>
    </row>
    <row r="10" spans="1:25" s="33" customFormat="1" ht="18.75">
      <c r="A10" s="28"/>
      <c r="B10" s="29" t="s">
        <v>18</v>
      </c>
      <c r="C10" s="30"/>
      <c r="D10" s="31"/>
      <c r="E10" s="31"/>
      <c r="F10" s="31"/>
      <c r="G10" s="32">
        <f>G11+G53+G80+G88+G103+G119+G135+G155+G171+G188+G200+G215+G231+G242+G255+G273+G285+G298+G300+G304+G306+G310+G313+G317+G319+G321+G324+G326+G328</f>
        <v>22250608.092999998</v>
      </c>
      <c r="H10" s="32">
        <f t="shared" ref="H10:Y10" si="0">H11+H53+H80+H88+H103+H119+H135+H155+H171+H188+H200+H215+H231+H242+H255+H273+H285+H298+H300+H304+H306+H310+H313+H317+H319+H321+H324+H326+H328</f>
        <v>1880797</v>
      </c>
      <c r="I10" s="32">
        <f t="shared" si="0"/>
        <v>11184824.293</v>
      </c>
      <c r="J10" s="32">
        <f t="shared" si="0"/>
        <v>8080328</v>
      </c>
      <c r="K10" s="32">
        <f t="shared" si="0"/>
        <v>5290785.5380000006</v>
      </c>
      <c r="L10" s="32">
        <f t="shared" si="0"/>
        <v>0</v>
      </c>
      <c r="M10" s="32">
        <f t="shared" si="0"/>
        <v>3716501.0929999999</v>
      </c>
      <c r="N10" s="32">
        <f t="shared" si="0"/>
        <v>1788555.4450000001</v>
      </c>
      <c r="O10" s="32">
        <f t="shared" si="0"/>
        <v>8186362.9310000008</v>
      </c>
      <c r="P10" s="32">
        <f t="shared" si="0"/>
        <v>0</v>
      </c>
      <c r="Q10" s="32">
        <f t="shared" si="0"/>
        <v>4694092.0930000003</v>
      </c>
      <c r="R10" s="32">
        <f t="shared" si="0"/>
        <v>3527616.8379999995</v>
      </c>
      <c r="S10" s="32">
        <f t="shared" si="0"/>
        <v>8229208</v>
      </c>
      <c r="T10" s="32">
        <f t="shared" si="0"/>
        <v>395402</v>
      </c>
      <c r="U10" s="32">
        <f t="shared" si="0"/>
        <v>4281483</v>
      </c>
      <c r="V10" s="32">
        <f t="shared" si="0"/>
        <v>3552397</v>
      </c>
      <c r="W10" s="32" t="e">
        <f t="shared" si="0"/>
        <v>#VALUE!</v>
      </c>
      <c r="X10" s="32">
        <f t="shared" si="0"/>
        <v>0</v>
      </c>
      <c r="Y10" s="32">
        <f t="shared" si="0"/>
        <v>0</v>
      </c>
    </row>
    <row r="11" spans="1:25" s="38" customFormat="1" ht="18.75">
      <c r="A11" s="34" t="s">
        <v>22</v>
      </c>
      <c r="B11" s="35" t="s">
        <v>23</v>
      </c>
      <c r="C11" s="36"/>
      <c r="D11" s="37"/>
      <c r="E11" s="37"/>
      <c r="F11" s="37"/>
      <c r="G11" s="32">
        <f>G12+G22</f>
        <v>3730906</v>
      </c>
      <c r="H11" s="32">
        <f t="shared" ref="H11:V11" si="1">H12+H22</f>
        <v>0</v>
      </c>
      <c r="I11" s="32">
        <f t="shared" si="1"/>
        <v>1919763</v>
      </c>
      <c r="J11" s="32">
        <f t="shared" si="1"/>
        <v>1811143</v>
      </c>
      <c r="K11" s="32">
        <f t="shared" si="1"/>
        <v>1174509</v>
      </c>
      <c r="L11" s="32">
        <f t="shared" si="1"/>
        <v>0</v>
      </c>
      <c r="M11" s="32">
        <f t="shared" si="1"/>
        <v>728490</v>
      </c>
      <c r="N11" s="32">
        <f t="shared" si="1"/>
        <v>624944</v>
      </c>
      <c r="O11" s="32">
        <f t="shared" si="1"/>
        <v>1787140</v>
      </c>
      <c r="P11" s="32">
        <f t="shared" si="1"/>
        <v>0</v>
      </c>
      <c r="Q11" s="32">
        <f t="shared" si="1"/>
        <v>868738</v>
      </c>
      <c r="R11" s="32">
        <f t="shared" si="1"/>
        <v>918402</v>
      </c>
      <c r="S11" s="32">
        <f t="shared" si="1"/>
        <v>1419615</v>
      </c>
      <c r="T11" s="32">
        <f t="shared" si="1"/>
        <v>0</v>
      </c>
      <c r="U11" s="32">
        <f t="shared" si="1"/>
        <v>1118130</v>
      </c>
      <c r="V11" s="32">
        <f t="shared" si="1"/>
        <v>301485</v>
      </c>
      <c r="W11" s="2" t="s">
        <v>24</v>
      </c>
    </row>
    <row r="12" spans="1:25" s="38" customFormat="1" ht="25.5">
      <c r="A12" s="34" t="s">
        <v>25</v>
      </c>
      <c r="B12" s="39" t="s">
        <v>26</v>
      </c>
      <c r="C12" s="36"/>
      <c r="D12" s="37"/>
      <c r="E12" s="37"/>
      <c r="F12" s="37"/>
      <c r="G12" s="32">
        <f t="shared" ref="G12:R12" si="2">SUM(G13:G21)</f>
        <v>713656</v>
      </c>
      <c r="H12" s="32">
        <f t="shared" si="2"/>
        <v>0</v>
      </c>
      <c r="I12" s="32">
        <f t="shared" si="2"/>
        <v>0</v>
      </c>
      <c r="J12" s="32">
        <f t="shared" si="2"/>
        <v>713656</v>
      </c>
      <c r="K12" s="32">
        <f t="shared" si="2"/>
        <v>573348</v>
      </c>
      <c r="L12" s="32">
        <f t="shared" si="2"/>
        <v>0</v>
      </c>
      <c r="M12" s="32">
        <f t="shared" si="2"/>
        <v>0</v>
      </c>
      <c r="N12" s="32">
        <f t="shared" si="2"/>
        <v>577273</v>
      </c>
      <c r="O12" s="32">
        <f t="shared" si="2"/>
        <v>571186</v>
      </c>
      <c r="P12" s="32">
        <f t="shared" si="2"/>
        <v>0</v>
      </c>
      <c r="Q12" s="32">
        <f t="shared" si="2"/>
        <v>0</v>
      </c>
      <c r="R12" s="32">
        <f t="shared" si="2"/>
        <v>571186</v>
      </c>
      <c r="S12" s="32">
        <f>SUM(S13:S21)</f>
        <v>48485</v>
      </c>
      <c r="T12" s="32">
        <f>SUM(T13:T21)</f>
        <v>0</v>
      </c>
      <c r="U12" s="32">
        <f>SUM(U13:U21)</f>
        <v>0</v>
      </c>
      <c r="V12" s="32">
        <f>SUM(V13:V21)</f>
        <v>48485</v>
      </c>
      <c r="W12" s="2" t="s">
        <v>24</v>
      </c>
    </row>
    <row r="13" spans="1:25" s="38" customFormat="1" ht="33.75">
      <c r="A13" s="40">
        <v>1</v>
      </c>
      <c r="B13" s="41" t="s">
        <v>27</v>
      </c>
      <c r="C13" s="40" t="s">
        <v>28</v>
      </c>
      <c r="D13" s="37"/>
      <c r="E13" s="37"/>
      <c r="F13" s="42" t="s">
        <v>29</v>
      </c>
      <c r="G13" s="43">
        <v>9604</v>
      </c>
      <c r="H13" s="44"/>
      <c r="I13" s="44"/>
      <c r="J13" s="43">
        <v>9604</v>
      </c>
      <c r="K13" s="43">
        <f>L13+N13+M13</f>
        <v>9604</v>
      </c>
      <c r="L13" s="43"/>
      <c r="M13" s="43"/>
      <c r="N13" s="43">
        <v>9604</v>
      </c>
      <c r="O13" s="43">
        <f>P13+Q13+R13</f>
        <v>7408</v>
      </c>
      <c r="P13" s="43"/>
      <c r="Q13" s="43"/>
      <c r="R13" s="43">
        <v>7408</v>
      </c>
      <c r="S13" s="45">
        <v>1734</v>
      </c>
      <c r="T13" s="44"/>
      <c r="U13" s="44"/>
      <c r="V13" s="45">
        <v>1734</v>
      </c>
      <c r="W13" s="2" t="s">
        <v>24</v>
      </c>
    </row>
    <row r="14" spans="1:25" s="38" customFormat="1" ht="33.75">
      <c r="A14" s="40">
        <v>2</v>
      </c>
      <c r="B14" s="41" t="s">
        <v>30</v>
      </c>
      <c r="C14" s="40" t="s">
        <v>31</v>
      </c>
      <c r="D14" s="37"/>
      <c r="E14" s="37"/>
      <c r="F14" s="42" t="s">
        <v>32</v>
      </c>
      <c r="G14" s="43">
        <v>39173</v>
      </c>
      <c r="H14" s="44"/>
      <c r="I14" s="44"/>
      <c r="J14" s="43">
        <v>39173</v>
      </c>
      <c r="K14" s="43">
        <v>39173</v>
      </c>
      <c r="L14" s="43"/>
      <c r="M14" s="43"/>
      <c r="N14" s="43">
        <v>39173</v>
      </c>
      <c r="O14" s="43">
        <f>P14+Q14+R14</f>
        <v>39207</v>
      </c>
      <c r="P14" s="43"/>
      <c r="Q14" s="43"/>
      <c r="R14" s="43">
        <v>39207</v>
      </c>
      <c r="S14" s="45">
        <v>146</v>
      </c>
      <c r="T14" s="44"/>
      <c r="U14" s="44"/>
      <c r="V14" s="45">
        <v>146</v>
      </c>
      <c r="W14" s="2" t="s">
        <v>24</v>
      </c>
    </row>
    <row r="15" spans="1:25" s="38" customFormat="1" ht="67.5">
      <c r="A15" s="40">
        <v>3</v>
      </c>
      <c r="B15" s="41" t="s">
        <v>33</v>
      </c>
      <c r="C15" s="40" t="s">
        <v>34</v>
      </c>
      <c r="D15" s="37"/>
      <c r="E15" s="37"/>
      <c r="F15" s="42" t="s">
        <v>35</v>
      </c>
      <c r="G15" s="43">
        <v>42700</v>
      </c>
      <c r="H15" s="44"/>
      <c r="I15" s="44"/>
      <c r="J15" s="43">
        <v>42700</v>
      </c>
      <c r="K15" s="43">
        <f>L15+M15+N15</f>
        <v>39424</v>
      </c>
      <c r="L15" s="43"/>
      <c r="M15" s="43"/>
      <c r="N15" s="43">
        <v>39424</v>
      </c>
      <c r="O15" s="43">
        <f>P15+Q15+R15</f>
        <v>39424</v>
      </c>
      <c r="P15" s="43"/>
      <c r="Q15" s="43"/>
      <c r="R15" s="43">
        <v>39424</v>
      </c>
      <c r="S15" s="45">
        <v>2000</v>
      </c>
      <c r="T15" s="44"/>
      <c r="U15" s="44"/>
      <c r="V15" s="45">
        <v>2000</v>
      </c>
      <c r="W15" s="2" t="s">
        <v>24</v>
      </c>
    </row>
    <row r="16" spans="1:25" s="38" customFormat="1" ht="33.75">
      <c r="A16" s="40">
        <v>4</v>
      </c>
      <c r="B16" s="41" t="s">
        <v>36</v>
      </c>
      <c r="C16" s="40" t="s">
        <v>31</v>
      </c>
      <c r="D16" s="37"/>
      <c r="E16" s="37"/>
      <c r="F16" s="42" t="s">
        <v>37</v>
      </c>
      <c r="G16" s="43">
        <v>14175</v>
      </c>
      <c r="H16" s="44"/>
      <c r="I16" s="44"/>
      <c r="J16" s="43">
        <v>14175</v>
      </c>
      <c r="K16" s="43">
        <f>L16+M16+N16</f>
        <v>12905</v>
      </c>
      <c r="L16" s="43"/>
      <c r="M16" s="43"/>
      <c r="N16" s="43">
        <v>12905</v>
      </c>
      <c r="O16" s="43">
        <f>P16+Q16+R16</f>
        <v>12905</v>
      </c>
      <c r="P16" s="43"/>
      <c r="Q16" s="43"/>
      <c r="R16" s="43">
        <v>12905</v>
      </c>
      <c r="S16" s="45">
        <v>700</v>
      </c>
      <c r="T16" s="44"/>
      <c r="U16" s="44"/>
      <c r="V16" s="45">
        <v>700</v>
      </c>
      <c r="W16" s="2" t="s">
        <v>24</v>
      </c>
    </row>
    <row r="17" spans="1:23" s="38" customFormat="1" ht="33.75">
      <c r="A17" s="40">
        <v>5</v>
      </c>
      <c r="B17" s="41" t="s">
        <v>38</v>
      </c>
      <c r="C17" s="40" t="s">
        <v>31</v>
      </c>
      <c r="D17" s="37"/>
      <c r="E17" s="37"/>
      <c r="F17" s="42" t="s">
        <v>39</v>
      </c>
      <c r="G17" s="43">
        <v>166921</v>
      </c>
      <c r="H17" s="44"/>
      <c r="I17" s="44"/>
      <c r="J17" s="43">
        <v>166921</v>
      </c>
      <c r="K17" s="43">
        <f>L17+M17+N17</f>
        <v>161176</v>
      </c>
      <c r="L17" s="43"/>
      <c r="M17" s="43"/>
      <c r="N17" s="43">
        <v>161176</v>
      </c>
      <c r="O17" s="43">
        <f>P17+Q17+R17</f>
        <v>161176</v>
      </c>
      <c r="P17" s="43"/>
      <c r="Q17" s="43"/>
      <c r="R17" s="43">
        <v>161176</v>
      </c>
      <c r="S17" s="45">
        <v>3000</v>
      </c>
      <c r="T17" s="44"/>
      <c r="U17" s="44"/>
      <c r="V17" s="45">
        <v>3000</v>
      </c>
      <c r="W17" s="2" t="s">
        <v>24</v>
      </c>
    </row>
    <row r="18" spans="1:23" s="38" customFormat="1" ht="51">
      <c r="A18" s="40">
        <v>6</v>
      </c>
      <c r="B18" s="41" t="s">
        <v>40</v>
      </c>
      <c r="C18" s="40" t="s">
        <v>31</v>
      </c>
      <c r="D18" s="37"/>
      <c r="E18" s="37"/>
      <c r="F18" s="42" t="s">
        <v>41</v>
      </c>
      <c r="G18" s="43">
        <v>51808</v>
      </c>
      <c r="H18" s="44"/>
      <c r="I18" s="44"/>
      <c r="J18" s="43">
        <v>51808</v>
      </c>
      <c r="K18" s="43">
        <v>44489</v>
      </c>
      <c r="L18" s="44"/>
      <c r="M18" s="44"/>
      <c r="N18" s="43">
        <v>44489</v>
      </c>
      <c r="O18" s="43">
        <v>44489</v>
      </c>
      <c r="P18" s="43"/>
      <c r="Q18" s="43"/>
      <c r="R18" s="43">
        <v>44489</v>
      </c>
      <c r="S18" s="45">
        <v>1980</v>
      </c>
      <c r="T18" s="44"/>
      <c r="U18" s="44"/>
      <c r="V18" s="45">
        <v>1980</v>
      </c>
      <c r="W18" s="2" t="s">
        <v>24</v>
      </c>
    </row>
    <row r="19" spans="1:23" s="38" customFormat="1" ht="67.5">
      <c r="A19" s="40">
        <v>7</v>
      </c>
      <c r="B19" s="41" t="s">
        <v>42</v>
      </c>
      <c r="C19" s="40" t="s">
        <v>31</v>
      </c>
      <c r="D19" s="37"/>
      <c r="E19" s="37"/>
      <c r="F19" s="42" t="s">
        <v>43</v>
      </c>
      <c r="G19" s="43">
        <v>95703</v>
      </c>
      <c r="H19" s="44"/>
      <c r="I19" s="44"/>
      <c r="J19" s="43">
        <v>95703</v>
      </c>
      <c r="K19" s="43">
        <f>O19+P19</f>
        <v>91777</v>
      </c>
      <c r="L19" s="43"/>
      <c r="M19" s="43"/>
      <c r="N19" s="43">
        <f>R19+S19</f>
        <v>95702</v>
      </c>
      <c r="O19" s="43">
        <f>P19+Q19+R19</f>
        <v>91777</v>
      </c>
      <c r="P19" s="43"/>
      <c r="Q19" s="43"/>
      <c r="R19" s="43">
        <v>91777</v>
      </c>
      <c r="S19" s="45">
        <v>3925</v>
      </c>
      <c r="T19" s="44"/>
      <c r="U19" s="44"/>
      <c r="V19" s="45">
        <v>3925</v>
      </c>
      <c r="W19" s="2" t="s">
        <v>24</v>
      </c>
    </row>
    <row r="20" spans="1:23" s="38" customFormat="1" ht="38.25">
      <c r="A20" s="40">
        <v>8</v>
      </c>
      <c r="B20" s="41" t="s">
        <v>44</v>
      </c>
      <c r="C20" s="40" t="s">
        <v>45</v>
      </c>
      <c r="D20" s="37"/>
      <c r="E20" s="37"/>
      <c r="F20" s="42" t="s">
        <v>46</v>
      </c>
      <c r="G20" s="43">
        <v>111591</v>
      </c>
      <c r="H20" s="44"/>
      <c r="I20" s="44"/>
      <c r="J20" s="43">
        <v>111591</v>
      </c>
      <c r="K20" s="43">
        <f>L20+M20+N20</f>
        <v>91960</v>
      </c>
      <c r="L20" s="44"/>
      <c r="M20" s="43"/>
      <c r="N20" s="43">
        <v>91960</v>
      </c>
      <c r="O20" s="43">
        <f>P20+Q20+R20</f>
        <v>91960</v>
      </c>
      <c r="P20" s="43"/>
      <c r="Q20" s="43"/>
      <c r="R20" s="43">
        <v>91960</v>
      </c>
      <c r="S20" s="45">
        <v>8000</v>
      </c>
      <c r="T20" s="44"/>
      <c r="U20" s="44"/>
      <c r="V20" s="45">
        <v>8000</v>
      </c>
      <c r="W20" s="2" t="s">
        <v>24</v>
      </c>
    </row>
    <row r="21" spans="1:23" s="38" customFormat="1" ht="38.25">
      <c r="A21" s="40">
        <v>9</v>
      </c>
      <c r="B21" s="41" t="s">
        <v>47</v>
      </c>
      <c r="C21" s="40" t="s">
        <v>31</v>
      </c>
      <c r="D21" s="37"/>
      <c r="E21" s="37"/>
      <c r="F21" s="42" t="s">
        <v>48</v>
      </c>
      <c r="G21" s="43">
        <v>181981</v>
      </c>
      <c r="H21" s="44"/>
      <c r="I21" s="44"/>
      <c r="J21" s="43">
        <v>181981</v>
      </c>
      <c r="K21" s="43">
        <f>L21+M21+N21</f>
        <v>82840</v>
      </c>
      <c r="L21" s="44"/>
      <c r="M21" s="43"/>
      <c r="N21" s="43">
        <v>82840</v>
      </c>
      <c r="O21" s="43">
        <f>P21+Q21+R21</f>
        <v>82840</v>
      </c>
      <c r="P21" s="43"/>
      <c r="Q21" s="43"/>
      <c r="R21" s="43">
        <v>82840</v>
      </c>
      <c r="S21" s="45">
        <v>27000</v>
      </c>
      <c r="T21" s="44"/>
      <c r="U21" s="44"/>
      <c r="V21" s="45">
        <v>27000</v>
      </c>
      <c r="W21" s="2" t="s">
        <v>24</v>
      </c>
    </row>
    <row r="22" spans="1:23" s="38" customFormat="1" ht="25.5">
      <c r="A22" s="34" t="s">
        <v>49</v>
      </c>
      <c r="B22" s="39" t="s">
        <v>50</v>
      </c>
      <c r="C22" s="36"/>
      <c r="D22" s="37"/>
      <c r="E22" s="37"/>
      <c r="F22" s="37"/>
      <c r="G22" s="32">
        <f t="shared" ref="G22:U22" si="3">SUM(G23:G52)</f>
        <v>3017250</v>
      </c>
      <c r="H22" s="32">
        <f t="shared" si="3"/>
        <v>0</v>
      </c>
      <c r="I22" s="32">
        <f t="shared" si="3"/>
        <v>1919763</v>
      </c>
      <c r="J22" s="32">
        <f t="shared" si="3"/>
        <v>1097487</v>
      </c>
      <c r="K22" s="32">
        <f t="shared" si="3"/>
        <v>601161</v>
      </c>
      <c r="L22" s="32">
        <f t="shared" si="3"/>
        <v>0</v>
      </c>
      <c r="M22" s="32">
        <f t="shared" si="3"/>
        <v>728490</v>
      </c>
      <c r="N22" s="32">
        <f t="shared" si="3"/>
        <v>47671</v>
      </c>
      <c r="O22" s="32">
        <f t="shared" si="3"/>
        <v>1215954</v>
      </c>
      <c r="P22" s="32">
        <f t="shared" si="3"/>
        <v>0</v>
      </c>
      <c r="Q22" s="32">
        <f t="shared" si="3"/>
        <v>868738</v>
      </c>
      <c r="R22" s="32">
        <f t="shared" si="3"/>
        <v>347216</v>
      </c>
      <c r="S22" s="32">
        <f t="shared" si="3"/>
        <v>1371130</v>
      </c>
      <c r="T22" s="32">
        <f t="shared" si="3"/>
        <v>0</v>
      </c>
      <c r="U22" s="32">
        <f t="shared" si="3"/>
        <v>1118130</v>
      </c>
      <c r="V22" s="32">
        <f>SUM(V23:V52)</f>
        <v>253000</v>
      </c>
      <c r="W22" s="2" t="s">
        <v>24</v>
      </c>
    </row>
    <row r="23" spans="1:23" s="38" customFormat="1" ht="33.75">
      <c r="A23" s="40">
        <v>1</v>
      </c>
      <c r="B23" s="41" t="s">
        <v>51</v>
      </c>
      <c r="C23" s="40" t="s">
        <v>31</v>
      </c>
      <c r="D23" s="37"/>
      <c r="E23" s="37"/>
      <c r="F23" s="42" t="s">
        <v>52</v>
      </c>
      <c r="G23" s="43">
        <v>40660</v>
      </c>
      <c r="H23" s="44"/>
      <c r="I23" s="44"/>
      <c r="J23" s="43">
        <v>40660</v>
      </c>
      <c r="K23" s="43">
        <f>L23+M23+N23</f>
        <v>32528</v>
      </c>
      <c r="L23" s="43"/>
      <c r="M23" s="43"/>
      <c r="N23" s="43">
        <f>J23*0.8</f>
        <v>32528</v>
      </c>
      <c r="O23" s="43">
        <f>P23+Q23+R23</f>
        <v>33982</v>
      </c>
      <c r="P23" s="43"/>
      <c r="Q23" s="43"/>
      <c r="R23" s="43">
        <v>33982</v>
      </c>
      <c r="S23" s="45">
        <f t="shared" ref="S23:S46" si="4">SUM(T23:V23)</f>
        <v>1000</v>
      </c>
      <c r="T23" s="44"/>
      <c r="U23" s="44"/>
      <c r="V23" s="45">
        <v>1000</v>
      </c>
      <c r="W23" s="2"/>
    </row>
    <row r="24" spans="1:23" s="38" customFormat="1" ht="33.75">
      <c r="A24" s="40">
        <v>2</v>
      </c>
      <c r="B24" s="41" t="s">
        <v>53</v>
      </c>
      <c r="C24" s="40" t="s">
        <v>31</v>
      </c>
      <c r="D24" s="37"/>
      <c r="E24" s="37"/>
      <c r="F24" s="42" t="s">
        <v>54</v>
      </c>
      <c r="G24" s="43">
        <v>20500</v>
      </c>
      <c r="H24" s="44"/>
      <c r="I24" s="44"/>
      <c r="J24" s="43">
        <v>20500</v>
      </c>
      <c r="K24" s="43">
        <f t="shared" ref="K24:K46" si="5">L24+M24+N24</f>
        <v>0</v>
      </c>
      <c r="L24" s="43"/>
      <c r="M24" s="43"/>
      <c r="N24" s="43"/>
      <c r="O24" s="43">
        <f t="shared" ref="O24:O63" si="6">P24+Q24+R24</f>
        <v>19860</v>
      </c>
      <c r="P24" s="43"/>
      <c r="Q24" s="43"/>
      <c r="R24" s="43">
        <v>19860</v>
      </c>
      <c r="S24" s="45">
        <f t="shared" si="4"/>
        <v>300</v>
      </c>
      <c r="T24" s="44"/>
      <c r="U24" s="44"/>
      <c r="V24" s="45">
        <v>300</v>
      </c>
      <c r="W24" s="2"/>
    </row>
    <row r="25" spans="1:23" s="38" customFormat="1" ht="33.75">
      <c r="A25" s="40">
        <v>3</v>
      </c>
      <c r="B25" s="41" t="s">
        <v>55</v>
      </c>
      <c r="C25" s="40" t="s">
        <v>31</v>
      </c>
      <c r="D25" s="37"/>
      <c r="E25" s="37"/>
      <c r="F25" s="42" t="s">
        <v>56</v>
      </c>
      <c r="G25" s="43">
        <v>32000</v>
      </c>
      <c r="H25" s="44"/>
      <c r="I25" s="44"/>
      <c r="J25" s="43">
        <v>32000</v>
      </c>
      <c r="K25" s="43">
        <f t="shared" si="5"/>
        <v>0</v>
      </c>
      <c r="L25" s="43"/>
      <c r="M25" s="43"/>
      <c r="N25" s="43"/>
      <c r="O25" s="43">
        <f t="shared" si="6"/>
        <v>22727</v>
      </c>
      <c r="P25" s="43"/>
      <c r="Q25" s="43"/>
      <c r="R25" s="43">
        <v>22727</v>
      </c>
      <c r="S25" s="45">
        <f t="shared" si="4"/>
        <v>7000</v>
      </c>
      <c r="T25" s="44"/>
      <c r="U25" s="44"/>
      <c r="V25" s="45">
        <v>7000</v>
      </c>
      <c r="W25" s="2"/>
    </row>
    <row r="26" spans="1:23" s="38" customFormat="1" ht="33.75">
      <c r="A26" s="40">
        <v>4</v>
      </c>
      <c r="B26" s="41" t="s">
        <v>57</v>
      </c>
      <c r="C26" s="40" t="s">
        <v>31</v>
      </c>
      <c r="D26" s="37"/>
      <c r="E26" s="37"/>
      <c r="F26" s="42" t="s">
        <v>58</v>
      </c>
      <c r="G26" s="43">
        <v>10242</v>
      </c>
      <c r="H26" s="44"/>
      <c r="I26" s="44"/>
      <c r="J26" s="43">
        <v>10242</v>
      </c>
      <c r="K26" s="43">
        <f t="shared" si="5"/>
        <v>0</v>
      </c>
      <c r="L26" s="43"/>
      <c r="M26" s="43"/>
      <c r="N26" s="43"/>
      <c r="O26" s="43">
        <f t="shared" si="6"/>
        <v>9822</v>
      </c>
      <c r="P26" s="43"/>
      <c r="Q26" s="43"/>
      <c r="R26" s="43">
        <v>9822</v>
      </c>
      <c r="S26" s="45">
        <f t="shared" si="4"/>
        <v>100</v>
      </c>
      <c r="T26" s="44"/>
      <c r="U26" s="44"/>
      <c r="V26" s="45">
        <v>100</v>
      </c>
      <c r="W26" s="2"/>
    </row>
    <row r="27" spans="1:23" s="38" customFormat="1" ht="33.75">
      <c r="A27" s="40">
        <v>5</v>
      </c>
      <c r="B27" s="41" t="s">
        <v>59</v>
      </c>
      <c r="C27" s="40" t="s">
        <v>31</v>
      </c>
      <c r="D27" s="37"/>
      <c r="E27" s="37"/>
      <c r="F27" s="42" t="s">
        <v>60</v>
      </c>
      <c r="G27" s="43">
        <v>11000</v>
      </c>
      <c r="H27" s="44"/>
      <c r="I27" s="44"/>
      <c r="J27" s="43">
        <v>11000</v>
      </c>
      <c r="K27" s="43">
        <f t="shared" si="5"/>
        <v>0</v>
      </c>
      <c r="L27" s="43"/>
      <c r="M27" s="43"/>
      <c r="N27" s="43"/>
      <c r="O27" s="43">
        <f t="shared" si="6"/>
        <v>10271</v>
      </c>
      <c r="P27" s="43"/>
      <c r="Q27" s="43"/>
      <c r="R27" s="43">
        <v>10271</v>
      </c>
      <c r="S27" s="45">
        <f t="shared" si="4"/>
        <v>200</v>
      </c>
      <c r="T27" s="44"/>
      <c r="U27" s="44"/>
      <c r="V27" s="45">
        <v>200</v>
      </c>
      <c r="W27" s="2"/>
    </row>
    <row r="28" spans="1:23" s="38" customFormat="1" ht="33.75">
      <c r="A28" s="40">
        <v>6</v>
      </c>
      <c r="B28" s="41" t="s">
        <v>61</v>
      </c>
      <c r="C28" s="40" t="s">
        <v>31</v>
      </c>
      <c r="D28" s="37"/>
      <c r="E28" s="37"/>
      <c r="F28" s="42" t="s">
        <v>62</v>
      </c>
      <c r="G28" s="43">
        <v>18000</v>
      </c>
      <c r="H28" s="44"/>
      <c r="I28" s="44"/>
      <c r="J28" s="43">
        <v>18000</v>
      </c>
      <c r="K28" s="43">
        <f t="shared" si="5"/>
        <v>0</v>
      </c>
      <c r="L28" s="43"/>
      <c r="M28" s="43"/>
      <c r="N28" s="43"/>
      <c r="O28" s="43">
        <f t="shared" si="6"/>
        <v>5713</v>
      </c>
      <c r="P28" s="43"/>
      <c r="Q28" s="43"/>
      <c r="R28" s="43">
        <v>5713</v>
      </c>
      <c r="S28" s="45">
        <f t="shared" si="4"/>
        <v>4200</v>
      </c>
      <c r="T28" s="44"/>
      <c r="U28" s="44"/>
      <c r="V28" s="45">
        <v>4200</v>
      </c>
      <c r="W28" s="2"/>
    </row>
    <row r="29" spans="1:23" s="38" customFormat="1" ht="33.75">
      <c r="A29" s="40">
        <v>7</v>
      </c>
      <c r="B29" s="41" t="s">
        <v>63</v>
      </c>
      <c r="C29" s="40" t="s">
        <v>31</v>
      </c>
      <c r="D29" s="37"/>
      <c r="E29" s="37"/>
      <c r="F29" s="42" t="s">
        <v>64</v>
      </c>
      <c r="G29" s="43">
        <v>11000</v>
      </c>
      <c r="H29" s="44"/>
      <c r="I29" s="44"/>
      <c r="J29" s="43">
        <v>11000</v>
      </c>
      <c r="K29" s="43">
        <f t="shared" si="5"/>
        <v>0</v>
      </c>
      <c r="L29" s="43"/>
      <c r="M29" s="43"/>
      <c r="N29" s="43"/>
      <c r="O29" s="43">
        <f t="shared" si="6"/>
        <v>3771</v>
      </c>
      <c r="P29" s="43"/>
      <c r="Q29" s="43"/>
      <c r="R29" s="43">
        <v>3771</v>
      </c>
      <c r="S29" s="45">
        <f t="shared" si="4"/>
        <v>3300</v>
      </c>
      <c r="T29" s="44"/>
      <c r="U29" s="44"/>
      <c r="V29" s="45">
        <v>3300</v>
      </c>
      <c r="W29" s="2"/>
    </row>
    <row r="30" spans="1:23" s="38" customFormat="1" ht="33.75">
      <c r="A30" s="40">
        <v>8</v>
      </c>
      <c r="B30" s="41" t="s">
        <v>65</v>
      </c>
      <c r="C30" s="40" t="s">
        <v>31</v>
      </c>
      <c r="D30" s="37"/>
      <c r="E30" s="37"/>
      <c r="F30" s="42" t="s">
        <v>66</v>
      </c>
      <c r="G30" s="43">
        <v>11712</v>
      </c>
      <c r="H30" s="44"/>
      <c r="I30" s="44"/>
      <c r="J30" s="43">
        <v>11712</v>
      </c>
      <c r="K30" s="43">
        <f t="shared" si="5"/>
        <v>0</v>
      </c>
      <c r="L30" s="43"/>
      <c r="M30" s="43"/>
      <c r="N30" s="43"/>
      <c r="O30" s="43">
        <f t="shared" si="6"/>
        <v>4020</v>
      </c>
      <c r="P30" s="43"/>
      <c r="Q30" s="43"/>
      <c r="R30" s="43">
        <v>4020</v>
      </c>
      <c r="S30" s="45">
        <f t="shared" si="4"/>
        <v>3500</v>
      </c>
      <c r="T30" s="44"/>
      <c r="U30" s="44"/>
      <c r="V30" s="45">
        <v>3500</v>
      </c>
      <c r="W30" s="2"/>
    </row>
    <row r="31" spans="1:23" s="38" customFormat="1" ht="33.75">
      <c r="A31" s="40">
        <v>9</v>
      </c>
      <c r="B31" s="41" t="s">
        <v>67</v>
      </c>
      <c r="C31" s="40" t="s">
        <v>31</v>
      </c>
      <c r="D31" s="37"/>
      <c r="E31" s="37"/>
      <c r="F31" s="42" t="s">
        <v>68</v>
      </c>
      <c r="G31" s="43">
        <v>11000</v>
      </c>
      <c r="H31" s="44"/>
      <c r="I31" s="44"/>
      <c r="J31" s="43">
        <v>11000</v>
      </c>
      <c r="K31" s="43">
        <f t="shared" si="5"/>
        <v>0</v>
      </c>
      <c r="L31" s="43"/>
      <c r="M31" s="43"/>
      <c r="N31" s="43"/>
      <c r="O31" s="43">
        <f t="shared" si="6"/>
        <v>3772</v>
      </c>
      <c r="P31" s="43"/>
      <c r="Q31" s="43"/>
      <c r="R31" s="43">
        <v>3772</v>
      </c>
      <c r="S31" s="45">
        <f t="shared" si="4"/>
        <v>7000</v>
      </c>
      <c r="T31" s="44"/>
      <c r="U31" s="44"/>
      <c r="V31" s="45">
        <v>7000</v>
      </c>
      <c r="W31" s="2"/>
    </row>
    <row r="32" spans="1:23" s="38" customFormat="1" ht="33.75">
      <c r="A32" s="40">
        <v>10</v>
      </c>
      <c r="B32" s="41" t="s">
        <v>69</v>
      </c>
      <c r="C32" s="40" t="s">
        <v>31</v>
      </c>
      <c r="D32" s="37"/>
      <c r="E32" s="37"/>
      <c r="F32" s="42" t="s">
        <v>70</v>
      </c>
      <c r="G32" s="43">
        <v>104000</v>
      </c>
      <c r="H32" s="44"/>
      <c r="I32" s="43">
        <v>100000</v>
      </c>
      <c r="J32" s="43">
        <v>4000</v>
      </c>
      <c r="K32" s="43">
        <f t="shared" si="5"/>
        <v>72490</v>
      </c>
      <c r="L32" s="43"/>
      <c r="M32" s="43">
        <v>68490</v>
      </c>
      <c r="N32" s="43">
        <v>4000</v>
      </c>
      <c r="O32" s="43">
        <f t="shared" si="6"/>
        <v>72490</v>
      </c>
      <c r="P32" s="43"/>
      <c r="Q32" s="43">
        <v>68490</v>
      </c>
      <c r="R32" s="43">
        <v>4000</v>
      </c>
      <c r="S32" s="45">
        <f t="shared" si="4"/>
        <v>32510</v>
      </c>
      <c r="T32" s="44"/>
      <c r="U32" s="43">
        <v>31510</v>
      </c>
      <c r="V32" s="45">
        <v>1000</v>
      </c>
      <c r="W32" s="2"/>
    </row>
    <row r="33" spans="1:23" s="38" customFormat="1" ht="36">
      <c r="A33" s="40">
        <v>11</v>
      </c>
      <c r="B33" s="41" t="s">
        <v>71</v>
      </c>
      <c r="C33" s="40" t="s">
        <v>28</v>
      </c>
      <c r="D33" s="37"/>
      <c r="E33" s="37"/>
      <c r="F33" s="46" t="s">
        <v>72</v>
      </c>
      <c r="G33" s="47">
        <v>503400</v>
      </c>
      <c r="H33" s="47"/>
      <c r="I33" s="47">
        <v>488400</v>
      </c>
      <c r="J33" s="43">
        <f>G33-I33</f>
        <v>15000</v>
      </c>
      <c r="K33" s="43">
        <f t="shared" si="5"/>
        <v>1304</v>
      </c>
      <c r="L33" s="43"/>
      <c r="M33" s="47"/>
      <c r="N33" s="43">
        <v>1304</v>
      </c>
      <c r="O33" s="43">
        <f t="shared" si="6"/>
        <v>156304</v>
      </c>
      <c r="P33" s="43"/>
      <c r="Q33" s="47">
        <v>155000</v>
      </c>
      <c r="R33" s="43">
        <v>1304</v>
      </c>
      <c r="S33" s="45">
        <f t="shared" si="4"/>
        <v>399389</v>
      </c>
      <c r="T33" s="44"/>
      <c r="U33" s="43">
        <v>399389</v>
      </c>
      <c r="V33" s="45"/>
      <c r="W33" s="2"/>
    </row>
    <row r="34" spans="1:23" s="38" customFormat="1" ht="38.25">
      <c r="A34" s="40">
        <v>12</v>
      </c>
      <c r="B34" s="41" t="s">
        <v>73</v>
      </c>
      <c r="C34" s="40" t="s">
        <v>31</v>
      </c>
      <c r="D34" s="37"/>
      <c r="E34" s="37"/>
      <c r="F34" s="46" t="s">
        <v>74</v>
      </c>
      <c r="G34" s="47">
        <v>630292</v>
      </c>
      <c r="H34" s="44"/>
      <c r="I34" s="47">
        <v>610292</v>
      </c>
      <c r="J34" s="43">
        <f>G34-I34</f>
        <v>20000</v>
      </c>
      <c r="K34" s="43">
        <f t="shared" si="5"/>
        <v>207574</v>
      </c>
      <c r="L34" s="43"/>
      <c r="M34" s="43">
        <v>199000</v>
      </c>
      <c r="N34" s="43">
        <v>8574</v>
      </c>
      <c r="O34" s="43">
        <f t="shared" si="6"/>
        <v>207574</v>
      </c>
      <c r="P34" s="43"/>
      <c r="Q34" s="43">
        <v>199000</v>
      </c>
      <c r="R34" s="43">
        <v>8574</v>
      </c>
      <c r="S34" s="45">
        <f t="shared" si="4"/>
        <v>450292</v>
      </c>
      <c r="T34" s="44"/>
      <c r="U34" s="48">
        <v>450292</v>
      </c>
      <c r="V34" s="45"/>
      <c r="W34" s="2"/>
    </row>
    <row r="35" spans="1:23" s="38" customFormat="1" ht="38.25">
      <c r="A35" s="40">
        <v>13</v>
      </c>
      <c r="B35" s="49" t="s">
        <v>75</v>
      </c>
      <c r="C35" s="40" t="s">
        <v>31</v>
      </c>
      <c r="D35" s="37"/>
      <c r="E35" s="37"/>
      <c r="F35" s="50" t="s">
        <v>76</v>
      </c>
      <c r="G35" s="51">
        <v>286000</v>
      </c>
      <c r="H35" s="51"/>
      <c r="I35" s="51">
        <v>286000</v>
      </c>
      <c r="J35" s="43"/>
      <c r="K35" s="51">
        <v>286000</v>
      </c>
      <c r="L35" s="51"/>
      <c r="M35" s="51">
        <v>286000</v>
      </c>
      <c r="N35" s="43"/>
      <c r="O35" s="43">
        <f t="shared" si="6"/>
        <v>186000</v>
      </c>
      <c r="P35" s="43"/>
      <c r="Q35" s="43">
        <v>186000</v>
      </c>
      <c r="R35" s="43"/>
      <c r="S35" s="45">
        <f t="shared" si="4"/>
        <v>100000</v>
      </c>
      <c r="T35" s="44"/>
      <c r="U35" s="43">
        <v>100000</v>
      </c>
      <c r="V35" s="45"/>
      <c r="W35" s="2"/>
    </row>
    <row r="36" spans="1:23" s="38" customFormat="1" ht="38.25">
      <c r="A36" s="40">
        <v>14</v>
      </c>
      <c r="B36" s="41" t="s">
        <v>77</v>
      </c>
      <c r="C36" s="40" t="s">
        <v>31</v>
      </c>
      <c r="D36" s="37"/>
      <c r="E36" s="37"/>
      <c r="F36" s="42" t="s">
        <v>78</v>
      </c>
      <c r="G36" s="43">
        <v>14986</v>
      </c>
      <c r="H36" s="44"/>
      <c r="I36" s="44"/>
      <c r="J36" s="43">
        <v>14986</v>
      </c>
      <c r="K36" s="43">
        <f t="shared" si="5"/>
        <v>0</v>
      </c>
      <c r="L36" s="43"/>
      <c r="M36" s="43"/>
      <c r="N36" s="43"/>
      <c r="O36" s="43">
        <f t="shared" si="6"/>
        <v>5083</v>
      </c>
      <c r="P36" s="43"/>
      <c r="Q36" s="43"/>
      <c r="R36" s="43">
        <v>5083</v>
      </c>
      <c r="S36" s="45">
        <f t="shared" si="4"/>
        <v>9000</v>
      </c>
      <c r="T36" s="44"/>
      <c r="U36" s="44"/>
      <c r="V36" s="45">
        <v>9000</v>
      </c>
      <c r="W36" s="2"/>
    </row>
    <row r="37" spans="1:23" s="38" customFormat="1" ht="51">
      <c r="A37" s="40">
        <v>15</v>
      </c>
      <c r="B37" s="41" t="s">
        <v>79</v>
      </c>
      <c r="C37" s="40" t="s">
        <v>31</v>
      </c>
      <c r="D37" s="37"/>
      <c r="E37" s="37"/>
      <c r="F37" s="42" t="s">
        <v>80</v>
      </c>
      <c r="G37" s="43">
        <v>16000</v>
      </c>
      <c r="H37" s="44"/>
      <c r="I37" s="44"/>
      <c r="J37" s="43">
        <v>16000</v>
      </c>
      <c r="K37" s="43">
        <f t="shared" si="5"/>
        <v>0</v>
      </c>
      <c r="L37" s="43"/>
      <c r="M37" s="43"/>
      <c r="N37" s="43"/>
      <c r="O37" s="43">
        <f t="shared" si="6"/>
        <v>11500</v>
      </c>
      <c r="P37" s="43"/>
      <c r="Q37" s="43"/>
      <c r="R37" s="43">
        <v>11500</v>
      </c>
      <c r="S37" s="45">
        <f t="shared" si="4"/>
        <v>0</v>
      </c>
      <c r="T37" s="44"/>
      <c r="U37" s="44"/>
      <c r="V37" s="45">
        <v>0</v>
      </c>
      <c r="W37" s="2"/>
    </row>
    <row r="38" spans="1:23" s="38" customFormat="1" ht="33.75">
      <c r="A38" s="40">
        <v>16</v>
      </c>
      <c r="B38" s="41" t="s">
        <v>81</v>
      </c>
      <c r="C38" s="40" t="s">
        <v>31</v>
      </c>
      <c r="D38" s="37"/>
      <c r="E38" s="37"/>
      <c r="F38" s="42" t="s">
        <v>82</v>
      </c>
      <c r="G38" s="43">
        <v>70000</v>
      </c>
      <c r="H38" s="44"/>
      <c r="I38" s="44"/>
      <c r="J38" s="43">
        <v>70000</v>
      </c>
      <c r="K38" s="43">
        <f t="shared" si="5"/>
        <v>0</v>
      </c>
      <c r="L38" s="43"/>
      <c r="M38" s="43"/>
      <c r="N38" s="43"/>
      <c r="O38" s="43">
        <f t="shared" si="6"/>
        <v>32771</v>
      </c>
      <c r="P38" s="43"/>
      <c r="Q38" s="43"/>
      <c r="R38" s="43">
        <v>32771</v>
      </c>
      <c r="S38" s="45">
        <f t="shared" si="4"/>
        <v>20000</v>
      </c>
      <c r="T38" s="44"/>
      <c r="U38" s="44"/>
      <c r="V38" s="45">
        <v>20000</v>
      </c>
      <c r="W38" s="2"/>
    </row>
    <row r="39" spans="1:23" s="38" customFormat="1" ht="38.25">
      <c r="A39" s="40">
        <v>17</v>
      </c>
      <c r="B39" s="41" t="s">
        <v>83</v>
      </c>
      <c r="C39" s="40" t="s">
        <v>31</v>
      </c>
      <c r="D39" s="37"/>
      <c r="E39" s="37"/>
      <c r="F39" s="42" t="s">
        <v>84</v>
      </c>
      <c r="G39" s="43">
        <v>30000</v>
      </c>
      <c r="H39" s="44"/>
      <c r="I39" s="44"/>
      <c r="J39" s="43">
        <v>30000</v>
      </c>
      <c r="K39" s="43">
        <f t="shared" si="5"/>
        <v>0</v>
      </c>
      <c r="L39" s="43"/>
      <c r="M39" s="43"/>
      <c r="N39" s="43"/>
      <c r="O39" s="43">
        <f t="shared" si="6"/>
        <v>6385</v>
      </c>
      <c r="P39" s="43"/>
      <c r="Q39" s="43"/>
      <c r="R39" s="43">
        <v>6385</v>
      </c>
      <c r="S39" s="45">
        <f t="shared" si="4"/>
        <v>20000</v>
      </c>
      <c r="T39" s="44"/>
      <c r="U39" s="44"/>
      <c r="V39" s="45">
        <v>20000</v>
      </c>
      <c r="W39" s="2"/>
    </row>
    <row r="40" spans="1:23" s="38" customFormat="1" ht="33.75">
      <c r="A40" s="40">
        <v>18</v>
      </c>
      <c r="B40" s="41" t="s">
        <v>85</v>
      </c>
      <c r="C40" s="40" t="s">
        <v>31</v>
      </c>
      <c r="D40" s="37"/>
      <c r="E40" s="37"/>
      <c r="F40" s="42" t="s">
        <v>86</v>
      </c>
      <c r="G40" s="43">
        <v>11595</v>
      </c>
      <c r="H40" s="44"/>
      <c r="I40" s="44"/>
      <c r="J40" s="43">
        <v>11595</v>
      </c>
      <c r="K40" s="43">
        <f t="shared" si="5"/>
        <v>0</v>
      </c>
      <c r="L40" s="43"/>
      <c r="M40" s="43"/>
      <c r="N40" s="43"/>
      <c r="O40" s="43">
        <f t="shared" si="6"/>
        <v>10432</v>
      </c>
      <c r="P40" s="43"/>
      <c r="Q40" s="43"/>
      <c r="R40" s="43">
        <v>10432</v>
      </c>
      <c r="S40" s="45">
        <f t="shared" si="4"/>
        <v>900</v>
      </c>
      <c r="T40" s="44"/>
      <c r="U40" s="44"/>
      <c r="V40" s="45">
        <v>900</v>
      </c>
      <c r="W40" s="2"/>
    </row>
    <row r="41" spans="1:23" s="38" customFormat="1" ht="38.25">
      <c r="A41" s="40">
        <v>19</v>
      </c>
      <c r="B41" s="41" t="s">
        <v>87</v>
      </c>
      <c r="C41" s="40" t="s">
        <v>31</v>
      </c>
      <c r="D41" s="37"/>
      <c r="E41" s="37"/>
      <c r="F41" s="42" t="s">
        <v>88</v>
      </c>
      <c r="G41" s="43">
        <v>60000</v>
      </c>
      <c r="H41" s="44"/>
      <c r="I41" s="44"/>
      <c r="J41" s="43">
        <v>60000</v>
      </c>
      <c r="K41" s="43">
        <f t="shared" si="5"/>
        <v>1265</v>
      </c>
      <c r="L41" s="43"/>
      <c r="M41" s="43"/>
      <c r="N41" s="43">
        <v>1265</v>
      </c>
      <c r="O41" s="43">
        <f t="shared" si="6"/>
        <v>1265</v>
      </c>
      <c r="P41" s="43"/>
      <c r="Q41" s="43"/>
      <c r="R41" s="43">
        <v>1265</v>
      </c>
      <c r="S41" s="45">
        <f t="shared" si="4"/>
        <v>21000</v>
      </c>
      <c r="T41" s="44"/>
      <c r="U41" s="44"/>
      <c r="V41" s="45">
        <v>21000</v>
      </c>
      <c r="W41" s="2"/>
    </row>
    <row r="42" spans="1:23" s="38" customFormat="1" ht="33.75">
      <c r="A42" s="40">
        <v>20</v>
      </c>
      <c r="B42" s="41" t="s">
        <v>89</v>
      </c>
      <c r="C42" s="40" t="s">
        <v>90</v>
      </c>
      <c r="D42" s="37"/>
      <c r="E42" s="37"/>
      <c r="F42" s="42" t="s">
        <v>91</v>
      </c>
      <c r="G42" s="43">
        <v>90000</v>
      </c>
      <c r="H42" s="44"/>
      <c r="I42" s="44"/>
      <c r="J42" s="43">
        <v>90000</v>
      </c>
      <c r="K42" s="43">
        <f t="shared" si="5"/>
        <v>0</v>
      </c>
      <c r="L42" s="43"/>
      <c r="M42" s="43"/>
      <c r="N42" s="43"/>
      <c r="O42" s="43">
        <f t="shared" si="6"/>
        <v>66036</v>
      </c>
      <c r="P42" s="43"/>
      <c r="Q42" s="43"/>
      <c r="R42" s="43">
        <v>66036</v>
      </c>
      <c r="S42" s="45">
        <f t="shared" si="4"/>
        <v>19000</v>
      </c>
      <c r="T42" s="44"/>
      <c r="U42" s="44"/>
      <c r="V42" s="45">
        <v>19000</v>
      </c>
      <c r="W42" s="2"/>
    </row>
    <row r="43" spans="1:23" s="38" customFormat="1" ht="51">
      <c r="A43" s="40">
        <v>21</v>
      </c>
      <c r="B43" s="41" t="s">
        <v>92</v>
      </c>
      <c r="C43" s="40" t="s">
        <v>31</v>
      </c>
      <c r="D43" s="37"/>
      <c r="E43" s="37"/>
      <c r="F43" s="42" t="s">
        <v>93</v>
      </c>
      <c r="G43" s="43">
        <v>12500</v>
      </c>
      <c r="H43" s="44"/>
      <c r="I43" s="44"/>
      <c r="J43" s="43">
        <v>12500</v>
      </c>
      <c r="K43" s="43">
        <f t="shared" si="5"/>
        <v>0</v>
      </c>
      <c r="L43" s="43"/>
      <c r="M43" s="43"/>
      <c r="N43" s="43"/>
      <c r="O43" s="43">
        <f t="shared" si="6"/>
        <v>4390</v>
      </c>
      <c r="P43" s="43"/>
      <c r="Q43" s="43"/>
      <c r="R43" s="43">
        <v>4390</v>
      </c>
      <c r="S43" s="45">
        <f t="shared" si="4"/>
        <v>7500</v>
      </c>
      <c r="T43" s="45"/>
      <c r="U43" s="45"/>
      <c r="V43" s="45">
        <v>7500</v>
      </c>
      <c r="W43" s="2"/>
    </row>
    <row r="44" spans="1:23" s="38" customFormat="1" ht="33.75">
      <c r="A44" s="40">
        <v>22</v>
      </c>
      <c r="B44" s="41" t="s">
        <v>94</v>
      </c>
      <c r="C44" s="40" t="s">
        <v>95</v>
      </c>
      <c r="D44" s="37"/>
      <c r="E44" s="37"/>
      <c r="F44" s="42" t="s">
        <v>96</v>
      </c>
      <c r="G44" s="43">
        <v>130071</v>
      </c>
      <c r="H44" s="44"/>
      <c r="I44" s="43">
        <v>125071</v>
      </c>
      <c r="J44" s="43">
        <f>G44-I44</f>
        <v>5000</v>
      </c>
      <c r="K44" s="43"/>
      <c r="L44" s="43"/>
      <c r="M44" s="43"/>
      <c r="N44" s="43"/>
      <c r="O44" s="43">
        <f t="shared" si="6"/>
        <v>85248</v>
      </c>
      <c r="P44" s="43"/>
      <c r="Q44" s="43">
        <v>85248</v>
      </c>
      <c r="R44" s="43"/>
      <c r="S44" s="45">
        <f t="shared" si="4"/>
        <v>39823</v>
      </c>
      <c r="T44" s="45"/>
      <c r="U44" s="45">
        <v>39823</v>
      </c>
      <c r="V44" s="45"/>
      <c r="W44" s="2"/>
    </row>
    <row r="45" spans="1:23" s="38" customFormat="1" ht="36">
      <c r="A45" s="40">
        <v>23</v>
      </c>
      <c r="B45" s="41" t="s">
        <v>97</v>
      </c>
      <c r="C45" s="40" t="s">
        <v>98</v>
      </c>
      <c r="D45" s="37"/>
      <c r="E45" s="37"/>
      <c r="F45" s="46" t="s">
        <v>99</v>
      </c>
      <c r="G45" s="43">
        <v>320000</v>
      </c>
      <c r="H45" s="43"/>
      <c r="I45" s="43">
        <v>310000</v>
      </c>
      <c r="J45" s="43">
        <f>G45-I45</f>
        <v>10000</v>
      </c>
      <c r="K45" s="43"/>
      <c r="L45" s="43"/>
      <c r="M45" s="43">
        <v>175000</v>
      </c>
      <c r="N45" s="43"/>
      <c r="O45" s="43">
        <v>215362</v>
      </c>
      <c r="P45" s="43"/>
      <c r="Q45" s="43">
        <v>175000</v>
      </c>
      <c r="R45" s="43">
        <f>O45-Q45</f>
        <v>40362</v>
      </c>
      <c r="S45" s="43">
        <v>97116</v>
      </c>
      <c r="T45" s="43"/>
      <c r="U45" s="43">
        <v>97116</v>
      </c>
      <c r="V45" s="43"/>
      <c r="W45" s="2"/>
    </row>
    <row r="46" spans="1:23" s="38" customFormat="1" ht="38.25">
      <c r="A46" s="40">
        <v>24</v>
      </c>
      <c r="B46" s="41" t="s">
        <v>100</v>
      </c>
      <c r="C46" s="40" t="s">
        <v>31</v>
      </c>
      <c r="D46" s="37"/>
      <c r="E46" s="37"/>
      <c r="F46" s="42" t="s">
        <v>84</v>
      </c>
      <c r="G46" s="43">
        <v>38000</v>
      </c>
      <c r="H46" s="44"/>
      <c r="I46" s="43"/>
      <c r="J46" s="43">
        <v>38000</v>
      </c>
      <c r="K46" s="43">
        <f t="shared" si="5"/>
        <v>0</v>
      </c>
      <c r="L46" s="43"/>
      <c r="M46" s="43"/>
      <c r="N46" s="43"/>
      <c r="O46" s="43">
        <f t="shared" si="6"/>
        <v>32786</v>
      </c>
      <c r="P46" s="43"/>
      <c r="Q46" s="43"/>
      <c r="R46" s="43">
        <v>32786</v>
      </c>
      <c r="S46" s="45">
        <f t="shared" si="4"/>
        <v>4000</v>
      </c>
      <c r="T46" s="45"/>
      <c r="U46" s="45"/>
      <c r="V46" s="45">
        <v>4000</v>
      </c>
      <c r="W46" s="2"/>
    </row>
    <row r="47" spans="1:23" s="38" customFormat="1" ht="51">
      <c r="A47" s="40">
        <v>25</v>
      </c>
      <c r="B47" s="52" t="s">
        <v>101</v>
      </c>
      <c r="C47" s="40" t="s">
        <v>102</v>
      </c>
      <c r="D47" s="37"/>
      <c r="E47" s="37"/>
      <c r="F47" s="40" t="s">
        <v>103</v>
      </c>
      <c r="G47" s="43">
        <v>78000</v>
      </c>
      <c r="H47" s="44"/>
      <c r="I47" s="43"/>
      <c r="J47" s="43">
        <v>78000</v>
      </c>
      <c r="K47" s="43"/>
      <c r="L47" s="43"/>
      <c r="M47" s="43"/>
      <c r="N47" s="43"/>
      <c r="O47" s="43">
        <v>2000</v>
      </c>
      <c r="P47" s="43"/>
      <c r="Q47" s="43"/>
      <c r="R47" s="43">
        <v>2000</v>
      </c>
      <c r="S47" s="45">
        <v>40000</v>
      </c>
      <c r="T47" s="45"/>
      <c r="U47" s="45"/>
      <c r="V47" s="45">
        <v>40000</v>
      </c>
      <c r="W47" s="2" t="s">
        <v>24</v>
      </c>
    </row>
    <row r="48" spans="1:23" s="38" customFormat="1" ht="51">
      <c r="A48" s="40">
        <v>26</v>
      </c>
      <c r="B48" s="41" t="s">
        <v>104</v>
      </c>
      <c r="C48" s="40" t="s">
        <v>31</v>
      </c>
      <c r="D48" s="37"/>
      <c r="E48" s="37"/>
      <c r="F48" s="40" t="s">
        <v>105</v>
      </c>
      <c r="G48" s="43">
        <v>280767</v>
      </c>
      <c r="H48" s="44"/>
      <c r="I48" s="43"/>
      <c r="J48" s="43">
        <v>280767</v>
      </c>
      <c r="K48" s="43"/>
      <c r="L48" s="43"/>
      <c r="M48" s="43"/>
      <c r="N48" s="43"/>
      <c r="O48" s="43">
        <v>4135</v>
      </c>
      <c r="P48" s="43"/>
      <c r="Q48" s="43"/>
      <c r="R48" s="43">
        <v>4135</v>
      </c>
      <c r="S48" s="45">
        <v>50000</v>
      </c>
      <c r="T48" s="45"/>
      <c r="U48" s="45"/>
      <c r="V48" s="45">
        <v>50000</v>
      </c>
      <c r="W48" s="2" t="s">
        <v>24</v>
      </c>
    </row>
    <row r="49" spans="1:23" s="38" customFormat="1" ht="51">
      <c r="A49" s="40">
        <v>27</v>
      </c>
      <c r="B49" s="41" t="s">
        <v>106</v>
      </c>
      <c r="C49" s="40" t="s">
        <v>31</v>
      </c>
      <c r="D49" s="37"/>
      <c r="E49" s="37"/>
      <c r="F49" s="40" t="s">
        <v>107</v>
      </c>
      <c r="G49" s="43">
        <v>110000</v>
      </c>
      <c r="H49" s="44"/>
      <c r="I49" s="43"/>
      <c r="J49" s="43">
        <v>110000</v>
      </c>
      <c r="K49" s="43"/>
      <c r="L49" s="43"/>
      <c r="M49" s="43"/>
      <c r="N49" s="43"/>
      <c r="O49" s="43">
        <v>434</v>
      </c>
      <c r="P49" s="43"/>
      <c r="Q49" s="43"/>
      <c r="R49" s="43">
        <v>434</v>
      </c>
      <c r="S49" s="45">
        <v>20000</v>
      </c>
      <c r="T49" s="45"/>
      <c r="U49" s="45"/>
      <c r="V49" s="45">
        <v>20000</v>
      </c>
      <c r="W49" s="2" t="s">
        <v>24</v>
      </c>
    </row>
    <row r="50" spans="1:23" s="38" customFormat="1" ht="25.5">
      <c r="A50" s="40">
        <v>28</v>
      </c>
      <c r="B50" s="41" t="s">
        <v>108</v>
      </c>
      <c r="C50" s="40" t="s">
        <v>109</v>
      </c>
      <c r="D50" s="37"/>
      <c r="E50" s="37"/>
      <c r="F50" s="53"/>
      <c r="G50" s="43">
        <v>11000</v>
      </c>
      <c r="H50" s="44"/>
      <c r="I50" s="43"/>
      <c r="J50" s="43">
        <v>11000</v>
      </c>
      <c r="K50" s="43"/>
      <c r="L50" s="43"/>
      <c r="M50" s="43"/>
      <c r="N50" s="43"/>
      <c r="O50" s="43">
        <v>442</v>
      </c>
      <c r="P50" s="43"/>
      <c r="Q50" s="43"/>
      <c r="R50" s="43">
        <v>442</v>
      </c>
      <c r="S50" s="45">
        <v>3000</v>
      </c>
      <c r="T50" s="45"/>
      <c r="U50" s="45"/>
      <c r="V50" s="45">
        <v>3000</v>
      </c>
      <c r="W50" s="2" t="s">
        <v>24</v>
      </c>
    </row>
    <row r="51" spans="1:23" s="38" customFormat="1" ht="25.5">
      <c r="A51" s="40">
        <v>29</v>
      </c>
      <c r="B51" s="41" t="s">
        <v>110</v>
      </c>
      <c r="C51" s="40" t="s">
        <v>31</v>
      </c>
      <c r="D51" s="37"/>
      <c r="E51" s="37"/>
      <c r="F51" s="40"/>
      <c r="G51" s="43">
        <v>8525</v>
      </c>
      <c r="H51" s="44"/>
      <c r="I51" s="43"/>
      <c r="J51" s="43">
        <v>8525</v>
      </c>
      <c r="K51" s="43"/>
      <c r="L51" s="43"/>
      <c r="M51" s="43"/>
      <c r="N51" s="43"/>
      <c r="O51" s="43">
        <v>326</v>
      </c>
      <c r="P51" s="43"/>
      <c r="Q51" s="43"/>
      <c r="R51" s="43">
        <v>326</v>
      </c>
      <c r="S51" s="45">
        <v>2000</v>
      </c>
      <c r="T51" s="45"/>
      <c r="U51" s="45"/>
      <c r="V51" s="45">
        <v>2000</v>
      </c>
      <c r="W51" s="2" t="s">
        <v>24</v>
      </c>
    </row>
    <row r="52" spans="1:23" s="38" customFormat="1" ht="33.75">
      <c r="A52" s="40">
        <v>30</v>
      </c>
      <c r="B52" s="52" t="s">
        <v>111</v>
      </c>
      <c r="C52" s="40" t="s">
        <v>34</v>
      </c>
      <c r="D52" s="37"/>
      <c r="E52" s="37"/>
      <c r="F52" s="42" t="s">
        <v>112</v>
      </c>
      <c r="G52" s="43">
        <v>46000</v>
      </c>
      <c r="H52" s="44"/>
      <c r="I52" s="43"/>
      <c r="J52" s="43">
        <v>46000</v>
      </c>
      <c r="K52" s="43"/>
      <c r="L52" s="43"/>
      <c r="M52" s="43"/>
      <c r="N52" s="43"/>
      <c r="O52" s="43">
        <v>1053</v>
      </c>
      <c r="P52" s="43"/>
      <c r="Q52" s="43"/>
      <c r="R52" s="43">
        <v>1053</v>
      </c>
      <c r="S52" s="45">
        <v>9000</v>
      </c>
      <c r="T52" s="45"/>
      <c r="U52" s="45"/>
      <c r="V52" s="45">
        <v>9000</v>
      </c>
      <c r="W52" s="2" t="s">
        <v>24</v>
      </c>
    </row>
    <row r="53" spans="1:23" s="38" customFormat="1" ht="18.75">
      <c r="A53" s="34" t="s">
        <v>113</v>
      </c>
      <c r="B53" s="35" t="s">
        <v>114</v>
      </c>
      <c r="C53" s="36"/>
      <c r="D53" s="37"/>
      <c r="E53" s="37"/>
      <c r="F53" s="37"/>
      <c r="G53" s="32">
        <f>G54+G57</f>
        <v>10901125</v>
      </c>
      <c r="H53" s="32">
        <f t="shared" ref="H53:V53" si="7">H54+H57</f>
        <v>464412</v>
      </c>
      <c r="I53" s="32">
        <f t="shared" si="7"/>
        <v>8425046</v>
      </c>
      <c r="J53" s="32">
        <f t="shared" si="7"/>
        <v>2011667</v>
      </c>
      <c r="K53" s="32">
        <f t="shared" si="7"/>
        <v>3826516</v>
      </c>
      <c r="L53" s="32">
        <f t="shared" si="7"/>
        <v>0</v>
      </c>
      <c r="M53" s="32">
        <f t="shared" si="7"/>
        <v>2774013</v>
      </c>
      <c r="N53" s="32">
        <f t="shared" si="7"/>
        <v>1087849</v>
      </c>
      <c r="O53" s="32">
        <f t="shared" si="7"/>
        <v>3896726</v>
      </c>
      <c r="P53" s="32">
        <f t="shared" si="7"/>
        <v>0</v>
      </c>
      <c r="Q53" s="32">
        <f t="shared" si="7"/>
        <v>2834485</v>
      </c>
      <c r="R53" s="32">
        <f t="shared" si="7"/>
        <v>1097587</v>
      </c>
      <c r="S53" s="32">
        <f t="shared" si="7"/>
        <v>3263034</v>
      </c>
      <c r="T53" s="32">
        <f t="shared" si="7"/>
        <v>261142</v>
      </c>
      <c r="U53" s="32">
        <f t="shared" si="7"/>
        <v>2790719</v>
      </c>
      <c r="V53" s="32">
        <f t="shared" si="7"/>
        <v>211173</v>
      </c>
      <c r="W53" s="2"/>
    </row>
    <row r="54" spans="1:23" s="38" customFormat="1" ht="25.5">
      <c r="A54" s="34" t="s">
        <v>25</v>
      </c>
      <c r="B54" s="39" t="s">
        <v>26</v>
      </c>
      <c r="C54" s="36"/>
      <c r="D54" s="37"/>
      <c r="E54" s="37"/>
      <c r="F54" s="37"/>
      <c r="G54" s="32">
        <f>SUM(G55:G56)</f>
        <v>512000</v>
      </c>
      <c r="H54" s="32">
        <f t="shared" ref="H54:V54" si="8">SUM(H55:H56)</f>
        <v>0</v>
      </c>
      <c r="I54" s="32">
        <f t="shared" si="8"/>
        <v>70000</v>
      </c>
      <c r="J54" s="32">
        <f t="shared" si="8"/>
        <v>442000</v>
      </c>
      <c r="K54" s="32">
        <f t="shared" si="8"/>
        <v>0</v>
      </c>
      <c r="L54" s="32">
        <f t="shared" si="8"/>
        <v>0</v>
      </c>
      <c r="M54" s="32">
        <f t="shared" si="8"/>
        <v>0</v>
      </c>
      <c r="N54" s="32">
        <f t="shared" si="8"/>
        <v>0</v>
      </c>
      <c r="O54" s="32">
        <f t="shared" si="8"/>
        <v>64084</v>
      </c>
      <c r="P54" s="32">
        <f t="shared" si="8"/>
        <v>0</v>
      </c>
      <c r="Q54" s="32">
        <f t="shared" si="8"/>
        <v>54346</v>
      </c>
      <c r="R54" s="32">
        <f t="shared" si="8"/>
        <v>9738</v>
      </c>
      <c r="S54" s="32">
        <f t="shared" si="8"/>
        <v>80262</v>
      </c>
      <c r="T54" s="32">
        <f t="shared" si="8"/>
        <v>0</v>
      </c>
      <c r="U54" s="32">
        <f t="shared" si="8"/>
        <v>0</v>
      </c>
      <c r="V54" s="32">
        <f t="shared" si="8"/>
        <v>80262</v>
      </c>
      <c r="W54" s="2"/>
    </row>
    <row r="55" spans="1:23" s="38" customFormat="1" ht="25.5">
      <c r="A55" s="54" t="s">
        <v>115</v>
      </c>
      <c r="B55" s="52" t="s">
        <v>116</v>
      </c>
      <c r="C55" s="40" t="s">
        <v>117</v>
      </c>
      <c r="D55" s="37"/>
      <c r="E55" s="37"/>
      <c r="F55" s="40"/>
      <c r="G55" s="43">
        <v>432000</v>
      </c>
      <c r="H55" s="43"/>
      <c r="I55" s="43"/>
      <c r="J55" s="43">
        <v>432000</v>
      </c>
      <c r="K55" s="44"/>
      <c r="L55" s="44"/>
      <c r="M55" s="44"/>
      <c r="N55" s="44"/>
      <c r="O55" s="43">
        <f>P55+Q55+R55</f>
        <v>0</v>
      </c>
      <c r="P55" s="43"/>
      <c r="Q55" s="43"/>
      <c r="R55" s="43"/>
      <c r="S55" s="45">
        <f>T55+U55+V55</f>
        <v>80000</v>
      </c>
      <c r="T55" s="44"/>
      <c r="U55" s="44"/>
      <c r="V55" s="45">
        <v>80000</v>
      </c>
      <c r="W55" s="2"/>
    </row>
    <row r="56" spans="1:23" s="38" customFormat="1" ht="33.75">
      <c r="A56" s="40">
        <v>2</v>
      </c>
      <c r="B56" s="41" t="s">
        <v>118</v>
      </c>
      <c r="C56" s="40" t="s">
        <v>119</v>
      </c>
      <c r="D56" s="37"/>
      <c r="E56" s="37"/>
      <c r="F56" s="42" t="s">
        <v>120</v>
      </c>
      <c r="G56" s="43">
        <v>80000</v>
      </c>
      <c r="H56" s="43"/>
      <c r="I56" s="43">
        <v>70000</v>
      </c>
      <c r="J56" s="43">
        <v>10000</v>
      </c>
      <c r="K56" s="44"/>
      <c r="L56" s="44"/>
      <c r="M56" s="44"/>
      <c r="N56" s="44"/>
      <c r="O56" s="43">
        <f>P56+Q56+R56</f>
        <v>64084</v>
      </c>
      <c r="P56" s="43"/>
      <c r="Q56" s="43">
        <v>54346</v>
      </c>
      <c r="R56" s="43">
        <v>9738</v>
      </c>
      <c r="S56" s="45">
        <f>T56+U56+V56</f>
        <v>262</v>
      </c>
      <c r="T56" s="44"/>
      <c r="U56" s="44"/>
      <c r="V56" s="45">
        <v>262</v>
      </c>
      <c r="W56" s="2"/>
    </row>
    <row r="57" spans="1:23" s="38" customFormat="1" ht="25.5">
      <c r="A57" s="34" t="s">
        <v>49</v>
      </c>
      <c r="B57" s="39" t="s">
        <v>50</v>
      </c>
      <c r="C57" s="36"/>
      <c r="D57" s="37"/>
      <c r="E57" s="37"/>
      <c r="F57" s="37"/>
      <c r="G57" s="32">
        <f t="shared" ref="G57:V57" si="9">SUM(G58:G79)</f>
        <v>10389125</v>
      </c>
      <c r="H57" s="32">
        <f t="shared" si="9"/>
        <v>464412</v>
      </c>
      <c r="I57" s="32">
        <f t="shared" si="9"/>
        <v>8355046</v>
      </c>
      <c r="J57" s="32">
        <f t="shared" si="9"/>
        <v>1569667</v>
      </c>
      <c r="K57" s="32">
        <f t="shared" si="9"/>
        <v>3826516</v>
      </c>
      <c r="L57" s="32">
        <f t="shared" si="9"/>
        <v>0</v>
      </c>
      <c r="M57" s="32">
        <f t="shared" si="9"/>
        <v>2774013</v>
      </c>
      <c r="N57" s="32">
        <f t="shared" si="9"/>
        <v>1087849</v>
      </c>
      <c r="O57" s="32">
        <f t="shared" si="9"/>
        <v>3832642</v>
      </c>
      <c r="P57" s="32">
        <f t="shared" si="9"/>
        <v>0</v>
      </c>
      <c r="Q57" s="32">
        <f t="shared" si="9"/>
        <v>2780139</v>
      </c>
      <c r="R57" s="32">
        <f t="shared" si="9"/>
        <v>1087849</v>
      </c>
      <c r="S57" s="32">
        <f t="shared" si="9"/>
        <v>3182772</v>
      </c>
      <c r="T57" s="32">
        <f t="shared" si="9"/>
        <v>261142</v>
      </c>
      <c r="U57" s="32">
        <f t="shared" si="9"/>
        <v>2790719</v>
      </c>
      <c r="V57" s="32">
        <f t="shared" si="9"/>
        <v>130911</v>
      </c>
      <c r="W57" s="2"/>
    </row>
    <row r="58" spans="1:23" s="38" customFormat="1" ht="51">
      <c r="A58" s="54">
        <v>1</v>
      </c>
      <c r="B58" s="55" t="s">
        <v>121</v>
      </c>
      <c r="C58" s="40" t="s">
        <v>122</v>
      </c>
      <c r="D58" s="37"/>
      <c r="E58" s="37"/>
      <c r="F58" s="56" t="s">
        <v>123</v>
      </c>
      <c r="G58" s="43">
        <v>103802</v>
      </c>
      <c r="H58" s="44"/>
      <c r="I58" s="44"/>
      <c r="J58" s="43">
        <v>103802</v>
      </c>
      <c r="K58" s="43">
        <f t="shared" ref="K58:K63" si="10">L58+M58+N58</f>
        <v>21000</v>
      </c>
      <c r="L58" s="43"/>
      <c r="M58" s="43"/>
      <c r="N58" s="43">
        <v>21000</v>
      </c>
      <c r="O58" s="43">
        <f t="shared" si="6"/>
        <v>21000</v>
      </c>
      <c r="P58" s="43"/>
      <c r="Q58" s="43"/>
      <c r="R58" s="43">
        <v>21000</v>
      </c>
      <c r="S58" s="45">
        <f t="shared" ref="S58:S67" si="11">T58+U58+V58</f>
        <v>15000</v>
      </c>
      <c r="T58" s="44"/>
      <c r="U58" s="44"/>
      <c r="V58" s="45">
        <v>15000</v>
      </c>
      <c r="W58" s="2"/>
    </row>
    <row r="59" spans="1:23" s="38" customFormat="1" ht="33.75">
      <c r="A59" s="54">
        <v>2</v>
      </c>
      <c r="B59" s="55" t="s">
        <v>124</v>
      </c>
      <c r="C59" s="40" t="s">
        <v>119</v>
      </c>
      <c r="D59" s="37"/>
      <c r="E59" s="37"/>
      <c r="F59" s="57" t="s">
        <v>125</v>
      </c>
      <c r="G59" s="43">
        <v>156900</v>
      </c>
      <c r="H59" s="44"/>
      <c r="I59" s="44"/>
      <c r="J59" s="43">
        <v>156900</v>
      </c>
      <c r="K59" s="43">
        <f t="shared" si="10"/>
        <v>83720</v>
      </c>
      <c r="L59" s="43"/>
      <c r="M59" s="43"/>
      <c r="N59" s="43">
        <v>83720</v>
      </c>
      <c r="O59" s="43">
        <f t="shared" si="6"/>
        <v>83720</v>
      </c>
      <c r="P59" s="43"/>
      <c r="Q59" s="43"/>
      <c r="R59" s="43">
        <v>83720</v>
      </c>
      <c r="S59" s="45">
        <f t="shared" si="11"/>
        <v>21600</v>
      </c>
      <c r="T59" s="44"/>
      <c r="U59" s="44"/>
      <c r="V59" s="45">
        <v>21600</v>
      </c>
      <c r="W59" s="2"/>
    </row>
    <row r="60" spans="1:23" s="38" customFormat="1" ht="38.25">
      <c r="A60" s="54">
        <v>3</v>
      </c>
      <c r="B60" s="55" t="s">
        <v>126</v>
      </c>
      <c r="C60" s="40" t="s">
        <v>127</v>
      </c>
      <c r="D60" s="37"/>
      <c r="E60" s="37"/>
      <c r="F60" s="57" t="s">
        <v>128</v>
      </c>
      <c r="G60" s="43">
        <v>128000</v>
      </c>
      <c r="H60" s="43"/>
      <c r="I60" s="43"/>
      <c r="J60" s="43">
        <v>128000</v>
      </c>
      <c r="K60" s="43">
        <f t="shared" si="10"/>
        <v>30000</v>
      </c>
      <c r="L60" s="43"/>
      <c r="M60" s="43"/>
      <c r="N60" s="43">
        <v>30000</v>
      </c>
      <c r="O60" s="43">
        <f t="shared" si="6"/>
        <v>30000</v>
      </c>
      <c r="P60" s="43"/>
      <c r="Q60" s="43"/>
      <c r="R60" s="43">
        <v>30000</v>
      </c>
      <c r="S60" s="45">
        <f t="shared" si="11"/>
        <v>20000</v>
      </c>
      <c r="T60" s="44"/>
      <c r="U60" s="44"/>
      <c r="V60" s="45">
        <v>20000</v>
      </c>
      <c r="W60" s="2"/>
    </row>
    <row r="61" spans="1:23" s="38" customFormat="1" ht="89.25">
      <c r="A61" s="54">
        <v>4</v>
      </c>
      <c r="B61" s="52" t="s">
        <v>129</v>
      </c>
      <c r="C61" s="40" t="s">
        <v>130</v>
      </c>
      <c r="D61" s="37"/>
      <c r="E61" s="37"/>
      <c r="F61" s="42" t="s">
        <v>131</v>
      </c>
      <c r="G61" s="43">
        <v>79000</v>
      </c>
      <c r="H61" s="44"/>
      <c r="I61" s="44"/>
      <c r="J61" s="43">
        <v>79000</v>
      </c>
      <c r="K61" s="43">
        <f t="shared" si="10"/>
        <v>72379</v>
      </c>
      <c r="L61" s="43"/>
      <c r="M61" s="43"/>
      <c r="N61" s="43">
        <v>72379</v>
      </c>
      <c r="O61" s="43">
        <f t="shared" si="6"/>
        <v>72379</v>
      </c>
      <c r="P61" s="43"/>
      <c r="Q61" s="43"/>
      <c r="R61" s="43">
        <v>72379</v>
      </c>
      <c r="S61" s="45">
        <f t="shared" si="11"/>
        <v>2000</v>
      </c>
      <c r="T61" s="44"/>
      <c r="U61" s="44"/>
      <c r="V61" s="45">
        <v>2000</v>
      </c>
      <c r="W61" s="2"/>
    </row>
    <row r="62" spans="1:23" s="38" customFormat="1" ht="51">
      <c r="A62" s="54">
        <v>5</v>
      </c>
      <c r="B62" s="52" t="s">
        <v>132</v>
      </c>
      <c r="C62" s="40" t="s">
        <v>133</v>
      </c>
      <c r="D62" s="37"/>
      <c r="E62" s="37"/>
      <c r="F62" s="42" t="s">
        <v>134</v>
      </c>
      <c r="G62" s="43">
        <v>75000</v>
      </c>
      <c r="H62" s="43"/>
      <c r="I62" s="43"/>
      <c r="J62" s="43">
        <v>75000</v>
      </c>
      <c r="K62" s="43">
        <f t="shared" si="10"/>
        <v>68835</v>
      </c>
      <c r="L62" s="43"/>
      <c r="M62" s="43"/>
      <c r="N62" s="43">
        <v>68835</v>
      </c>
      <c r="O62" s="43">
        <f t="shared" si="6"/>
        <v>68835</v>
      </c>
      <c r="P62" s="43"/>
      <c r="Q62" s="43"/>
      <c r="R62" s="43">
        <v>68835</v>
      </c>
      <c r="S62" s="43">
        <f t="shared" si="11"/>
        <v>2400</v>
      </c>
      <c r="T62" s="43"/>
      <c r="U62" s="43"/>
      <c r="V62" s="43">
        <v>2400</v>
      </c>
      <c r="W62" s="2"/>
    </row>
    <row r="63" spans="1:23" s="38" customFormat="1" ht="38.25">
      <c r="A63" s="54">
        <v>6</v>
      </c>
      <c r="B63" s="52" t="s">
        <v>135</v>
      </c>
      <c r="C63" s="40" t="s">
        <v>136</v>
      </c>
      <c r="D63" s="37"/>
      <c r="E63" s="37"/>
      <c r="F63" s="42" t="s">
        <v>137</v>
      </c>
      <c r="G63" s="43">
        <v>1053000</v>
      </c>
      <c r="H63" s="43"/>
      <c r="I63" s="43">
        <v>1000000</v>
      </c>
      <c r="J63" s="43">
        <v>53000</v>
      </c>
      <c r="K63" s="43">
        <f t="shared" si="10"/>
        <v>1000000</v>
      </c>
      <c r="L63" s="43"/>
      <c r="M63" s="43">
        <v>1000000</v>
      </c>
      <c r="N63" s="43"/>
      <c r="O63" s="43">
        <f t="shared" si="6"/>
        <v>1000000</v>
      </c>
      <c r="P63" s="43"/>
      <c r="Q63" s="43">
        <v>1000000</v>
      </c>
      <c r="R63" s="43"/>
      <c r="S63" s="43">
        <f t="shared" si="11"/>
        <v>15000</v>
      </c>
      <c r="T63" s="43"/>
      <c r="U63" s="43"/>
      <c r="V63" s="43">
        <v>15000</v>
      </c>
      <c r="W63" s="2"/>
    </row>
    <row r="64" spans="1:23" s="38" customFormat="1" ht="51">
      <c r="A64" s="54">
        <v>7</v>
      </c>
      <c r="B64" s="52" t="s">
        <v>138</v>
      </c>
      <c r="C64" s="40" t="s">
        <v>139</v>
      </c>
      <c r="D64" s="37"/>
      <c r="E64" s="37"/>
      <c r="F64" s="42" t="s">
        <v>140</v>
      </c>
      <c r="G64" s="43">
        <v>70000</v>
      </c>
      <c r="H64" s="43"/>
      <c r="I64" s="43"/>
      <c r="J64" s="43">
        <v>70000</v>
      </c>
      <c r="K64" s="43"/>
      <c r="L64" s="43"/>
      <c r="M64" s="43"/>
      <c r="N64" s="43">
        <v>35346</v>
      </c>
      <c r="O64" s="43"/>
      <c r="P64" s="43"/>
      <c r="Q64" s="43"/>
      <c r="R64" s="43">
        <v>35346</v>
      </c>
      <c r="S64" s="43">
        <f t="shared" si="11"/>
        <v>21074</v>
      </c>
      <c r="T64" s="43"/>
      <c r="U64" s="43"/>
      <c r="V64" s="43">
        <v>21074</v>
      </c>
      <c r="W64" s="2"/>
    </row>
    <row r="65" spans="1:23" s="38" customFormat="1" ht="18.75">
      <c r="A65" s="54">
        <v>8</v>
      </c>
      <c r="B65" s="52" t="s">
        <v>141</v>
      </c>
      <c r="C65" s="58"/>
      <c r="D65" s="37"/>
      <c r="E65" s="37"/>
      <c r="F65" s="59"/>
      <c r="G65" s="43">
        <v>200000</v>
      </c>
      <c r="H65" s="43"/>
      <c r="I65" s="43">
        <v>115000</v>
      </c>
      <c r="J65" s="43">
        <f>G65-I65</f>
        <v>85000</v>
      </c>
      <c r="K65" s="43">
        <f>L65+M65+N65</f>
        <v>194941</v>
      </c>
      <c r="L65" s="43"/>
      <c r="M65" s="43">
        <v>109941</v>
      </c>
      <c r="N65" s="43">
        <v>85000</v>
      </c>
      <c r="O65" s="43">
        <f>P65+Q65+R65</f>
        <v>194941</v>
      </c>
      <c r="P65" s="43"/>
      <c r="Q65" s="43">
        <v>109941</v>
      </c>
      <c r="R65" s="43">
        <v>85000</v>
      </c>
      <c r="S65" s="43">
        <f t="shared" si="11"/>
        <v>5059</v>
      </c>
      <c r="T65" s="43"/>
      <c r="U65" s="43">
        <v>5059</v>
      </c>
      <c r="V65" s="43"/>
      <c r="W65" s="2"/>
    </row>
    <row r="66" spans="1:23" s="38" customFormat="1" ht="51">
      <c r="A66" s="54">
        <v>9</v>
      </c>
      <c r="B66" s="41" t="s">
        <v>142</v>
      </c>
      <c r="C66" s="40" t="s">
        <v>122</v>
      </c>
      <c r="D66" s="37"/>
      <c r="E66" s="37"/>
      <c r="F66" s="46" t="s">
        <v>143</v>
      </c>
      <c r="G66" s="43">
        <v>114000</v>
      </c>
      <c r="H66" s="43"/>
      <c r="I66" s="43">
        <v>110000</v>
      </c>
      <c r="J66" s="43">
        <f>G66-I66</f>
        <v>4000</v>
      </c>
      <c r="K66" s="43">
        <f>L66+M66+N66</f>
        <v>6924</v>
      </c>
      <c r="L66" s="43"/>
      <c r="M66" s="43">
        <v>6924</v>
      </c>
      <c r="N66" s="43"/>
      <c r="O66" s="43">
        <f>P66+Q66+R66</f>
        <v>6924</v>
      </c>
      <c r="P66" s="43"/>
      <c r="Q66" s="43">
        <v>6924</v>
      </c>
      <c r="R66" s="43"/>
      <c r="S66" s="43">
        <f t="shared" si="11"/>
        <v>103076</v>
      </c>
      <c r="T66" s="43"/>
      <c r="U66" s="43">
        <f>I66-Q66</f>
        <v>103076</v>
      </c>
      <c r="V66" s="43"/>
      <c r="W66" s="2"/>
    </row>
    <row r="67" spans="1:23" s="38" customFormat="1" ht="38.25">
      <c r="A67" s="54">
        <v>10</v>
      </c>
      <c r="B67" s="41" t="s">
        <v>144</v>
      </c>
      <c r="C67" s="40" t="s">
        <v>98</v>
      </c>
      <c r="D67" s="37"/>
      <c r="E67" s="37"/>
      <c r="F67" s="46" t="s">
        <v>145</v>
      </c>
      <c r="G67" s="43">
        <v>164000</v>
      </c>
      <c r="H67" s="43"/>
      <c r="I67" s="43">
        <v>159000</v>
      </c>
      <c r="J67" s="43">
        <f>G67-I67</f>
        <v>5000</v>
      </c>
      <c r="K67" s="43">
        <f>L67+M67+N67</f>
        <v>0</v>
      </c>
      <c r="L67" s="43"/>
      <c r="M67" s="43"/>
      <c r="N67" s="43"/>
      <c r="O67" s="43">
        <f>P67+Q67+R67</f>
        <v>6126</v>
      </c>
      <c r="P67" s="43"/>
      <c r="Q67" s="43">
        <v>6126</v>
      </c>
      <c r="R67" s="43"/>
      <c r="S67" s="43">
        <f t="shared" si="11"/>
        <v>152874</v>
      </c>
      <c r="T67" s="43"/>
      <c r="U67" s="43">
        <f>I67-Q67</f>
        <v>152874</v>
      </c>
      <c r="V67" s="43"/>
      <c r="W67" s="2"/>
    </row>
    <row r="68" spans="1:23" s="38" customFormat="1" ht="36">
      <c r="A68" s="54">
        <v>11</v>
      </c>
      <c r="B68" s="41" t="s">
        <v>146</v>
      </c>
      <c r="C68" s="40" t="s">
        <v>147</v>
      </c>
      <c r="D68" s="37"/>
      <c r="E68" s="37"/>
      <c r="F68" s="46" t="s">
        <v>148</v>
      </c>
      <c r="G68" s="43">
        <v>225000</v>
      </c>
      <c r="H68" s="43"/>
      <c r="I68" s="43">
        <v>217000</v>
      </c>
      <c r="J68" s="43">
        <f>G68-I68</f>
        <v>8000</v>
      </c>
      <c r="K68" s="43">
        <v>117069</v>
      </c>
      <c r="L68" s="43"/>
      <c r="M68" s="43">
        <v>116000</v>
      </c>
      <c r="N68" s="43">
        <f>K68-M68</f>
        <v>1069</v>
      </c>
      <c r="O68" s="43">
        <v>117069</v>
      </c>
      <c r="P68" s="43"/>
      <c r="Q68" s="43">
        <v>116000</v>
      </c>
      <c r="R68" s="43">
        <f>O68-Q68</f>
        <v>1069</v>
      </c>
      <c r="S68" s="43">
        <v>103000</v>
      </c>
      <c r="T68" s="43"/>
      <c r="U68" s="43">
        <v>103000</v>
      </c>
      <c r="V68" s="43"/>
      <c r="W68" s="2"/>
    </row>
    <row r="69" spans="1:23" s="38" customFormat="1" ht="36">
      <c r="A69" s="54">
        <v>12</v>
      </c>
      <c r="B69" s="41" t="s">
        <v>149</v>
      </c>
      <c r="C69" s="40" t="s">
        <v>119</v>
      </c>
      <c r="D69" s="37"/>
      <c r="E69" s="37"/>
      <c r="F69" s="46" t="s">
        <v>150</v>
      </c>
      <c r="G69" s="43">
        <v>100000</v>
      </c>
      <c r="H69" s="43"/>
      <c r="I69" s="43">
        <v>96000</v>
      </c>
      <c r="J69" s="43">
        <f t="shared" ref="J69:J76" si="12">G69-I69</f>
        <v>4000</v>
      </c>
      <c r="K69" s="43">
        <v>52800</v>
      </c>
      <c r="L69" s="43"/>
      <c r="M69" s="43">
        <v>52000</v>
      </c>
      <c r="N69" s="43">
        <f t="shared" ref="N69:N76" si="13">K69-M69</f>
        <v>800</v>
      </c>
      <c r="O69" s="43">
        <v>52800</v>
      </c>
      <c r="P69" s="43"/>
      <c r="Q69" s="43">
        <v>52000</v>
      </c>
      <c r="R69" s="43">
        <f t="shared" ref="R69:R79" si="14">O69-Q69</f>
        <v>800</v>
      </c>
      <c r="S69" s="43">
        <v>22858</v>
      </c>
      <c r="T69" s="43"/>
      <c r="U69" s="43">
        <v>22858</v>
      </c>
      <c r="V69" s="43"/>
      <c r="W69" s="2"/>
    </row>
    <row r="70" spans="1:23" s="38" customFormat="1" ht="36">
      <c r="A70" s="54">
        <v>13</v>
      </c>
      <c r="B70" s="41" t="s">
        <v>151</v>
      </c>
      <c r="C70" s="40" t="s">
        <v>152</v>
      </c>
      <c r="D70" s="37"/>
      <c r="E70" s="37"/>
      <c r="F70" s="46" t="s">
        <v>153</v>
      </c>
      <c r="G70" s="43">
        <v>140000</v>
      </c>
      <c r="H70" s="43"/>
      <c r="I70" s="43">
        <v>134000</v>
      </c>
      <c r="J70" s="43">
        <f t="shared" si="12"/>
        <v>6000</v>
      </c>
      <c r="K70" s="43">
        <f>M70+N70</f>
        <v>36897</v>
      </c>
      <c r="L70" s="43"/>
      <c r="M70" s="43">
        <v>36097</v>
      </c>
      <c r="N70" s="43">
        <v>800</v>
      </c>
      <c r="O70" s="43">
        <f>Q70+R70</f>
        <v>36897</v>
      </c>
      <c r="P70" s="43"/>
      <c r="Q70" s="43">
        <v>36097</v>
      </c>
      <c r="R70" s="43">
        <v>800</v>
      </c>
      <c r="S70" s="43">
        <v>97903</v>
      </c>
      <c r="T70" s="43"/>
      <c r="U70" s="43">
        <v>97903</v>
      </c>
      <c r="V70" s="43"/>
      <c r="W70" s="2"/>
    </row>
    <row r="71" spans="1:23" s="38" customFormat="1" ht="38.25">
      <c r="A71" s="54">
        <v>14</v>
      </c>
      <c r="B71" s="41" t="s">
        <v>154</v>
      </c>
      <c r="C71" s="40" t="s">
        <v>155</v>
      </c>
      <c r="D71" s="37"/>
      <c r="E71" s="37"/>
      <c r="F71" s="46" t="s">
        <v>156</v>
      </c>
      <c r="G71" s="43">
        <v>200000</v>
      </c>
      <c r="H71" s="43"/>
      <c r="I71" s="43">
        <v>192000</v>
      </c>
      <c r="J71" s="43">
        <f t="shared" si="12"/>
        <v>8000</v>
      </c>
      <c r="K71" s="43">
        <v>116990</v>
      </c>
      <c r="L71" s="43"/>
      <c r="M71" s="43">
        <v>106000</v>
      </c>
      <c r="N71" s="43">
        <f t="shared" si="13"/>
        <v>10990</v>
      </c>
      <c r="O71" s="43">
        <v>116990</v>
      </c>
      <c r="P71" s="43"/>
      <c r="Q71" s="43">
        <v>106000</v>
      </c>
      <c r="R71" s="43">
        <f t="shared" si="14"/>
        <v>10990</v>
      </c>
      <c r="S71" s="43">
        <v>101000</v>
      </c>
      <c r="T71" s="43"/>
      <c r="U71" s="43">
        <v>101000</v>
      </c>
      <c r="V71" s="43"/>
      <c r="W71" s="2"/>
    </row>
    <row r="72" spans="1:23" s="38" customFormat="1" ht="36">
      <c r="A72" s="54">
        <v>15</v>
      </c>
      <c r="B72" s="41" t="s">
        <v>157</v>
      </c>
      <c r="C72" s="40" t="s">
        <v>158</v>
      </c>
      <c r="D72" s="37"/>
      <c r="E72" s="37"/>
      <c r="F72" s="46" t="s">
        <v>159</v>
      </c>
      <c r="G72" s="43">
        <v>190000</v>
      </c>
      <c r="H72" s="43"/>
      <c r="I72" s="43">
        <v>184000</v>
      </c>
      <c r="J72" s="43">
        <f t="shared" si="12"/>
        <v>6000</v>
      </c>
      <c r="K72" s="43">
        <v>100977</v>
      </c>
      <c r="L72" s="43"/>
      <c r="M72" s="43">
        <v>100000</v>
      </c>
      <c r="N72" s="43">
        <f t="shared" si="13"/>
        <v>977</v>
      </c>
      <c r="O72" s="43">
        <v>100977</v>
      </c>
      <c r="P72" s="43"/>
      <c r="Q72" s="43">
        <v>100000</v>
      </c>
      <c r="R72" s="43">
        <f t="shared" si="14"/>
        <v>977</v>
      </c>
      <c r="S72" s="43">
        <v>4000</v>
      </c>
      <c r="T72" s="43"/>
      <c r="U72" s="43">
        <v>4000</v>
      </c>
      <c r="V72" s="43"/>
      <c r="W72" s="2"/>
    </row>
    <row r="73" spans="1:23" s="38" customFormat="1" ht="38.25">
      <c r="A73" s="54">
        <v>16</v>
      </c>
      <c r="B73" s="41" t="s">
        <v>160</v>
      </c>
      <c r="C73" s="40" t="s">
        <v>161</v>
      </c>
      <c r="D73" s="37"/>
      <c r="E73" s="37"/>
      <c r="F73" s="46" t="s">
        <v>162</v>
      </c>
      <c r="G73" s="43">
        <v>190000</v>
      </c>
      <c r="H73" s="43"/>
      <c r="I73" s="43">
        <v>184000</v>
      </c>
      <c r="J73" s="43">
        <f t="shared" si="12"/>
        <v>6000</v>
      </c>
      <c r="K73" s="43">
        <v>100990</v>
      </c>
      <c r="L73" s="43"/>
      <c r="M73" s="43">
        <v>100000</v>
      </c>
      <c r="N73" s="43">
        <f t="shared" si="13"/>
        <v>990</v>
      </c>
      <c r="O73" s="43">
        <v>100990</v>
      </c>
      <c r="P73" s="43"/>
      <c r="Q73" s="43">
        <v>100000</v>
      </c>
      <c r="R73" s="43">
        <f t="shared" si="14"/>
        <v>990</v>
      </c>
      <c r="S73" s="43">
        <v>9000</v>
      </c>
      <c r="T73" s="43"/>
      <c r="U73" s="43">
        <v>9000</v>
      </c>
      <c r="V73" s="43"/>
      <c r="W73" s="2"/>
    </row>
    <row r="74" spans="1:23" s="38" customFormat="1" ht="36">
      <c r="A74" s="54">
        <v>17</v>
      </c>
      <c r="B74" s="41" t="s">
        <v>163</v>
      </c>
      <c r="C74" s="40" t="s">
        <v>152</v>
      </c>
      <c r="D74" s="37"/>
      <c r="E74" s="37"/>
      <c r="F74" s="46" t="s">
        <v>164</v>
      </c>
      <c r="G74" s="43">
        <v>150000</v>
      </c>
      <c r="H74" s="43"/>
      <c r="I74" s="43">
        <v>144000</v>
      </c>
      <c r="J74" s="43">
        <f t="shared" si="12"/>
        <v>6000</v>
      </c>
      <c r="K74" s="43">
        <v>71900</v>
      </c>
      <c r="L74" s="43"/>
      <c r="M74" s="43">
        <v>71000</v>
      </c>
      <c r="N74" s="43">
        <f t="shared" si="13"/>
        <v>900</v>
      </c>
      <c r="O74" s="43">
        <v>71900</v>
      </c>
      <c r="P74" s="43"/>
      <c r="Q74" s="43">
        <v>71000</v>
      </c>
      <c r="R74" s="43">
        <f t="shared" si="14"/>
        <v>900</v>
      </c>
      <c r="S74" s="43">
        <v>45000</v>
      </c>
      <c r="T74" s="43"/>
      <c r="U74" s="43">
        <v>45000</v>
      </c>
      <c r="V74" s="43"/>
      <c r="W74" s="2"/>
    </row>
    <row r="75" spans="1:23" s="38" customFormat="1" ht="36">
      <c r="A75" s="54">
        <v>18</v>
      </c>
      <c r="B75" s="60" t="s">
        <v>165</v>
      </c>
      <c r="C75" s="40" t="s">
        <v>122</v>
      </c>
      <c r="D75" s="37"/>
      <c r="E75" s="37"/>
      <c r="F75" s="46" t="s">
        <v>166</v>
      </c>
      <c r="G75" s="43">
        <v>100000</v>
      </c>
      <c r="H75" s="43"/>
      <c r="I75" s="43">
        <v>96000</v>
      </c>
      <c r="J75" s="43">
        <f t="shared" si="12"/>
        <v>4000</v>
      </c>
      <c r="K75" s="43">
        <v>51000</v>
      </c>
      <c r="L75" s="43"/>
      <c r="M75" s="43">
        <v>51000</v>
      </c>
      <c r="N75" s="43">
        <f t="shared" si="13"/>
        <v>0</v>
      </c>
      <c r="O75" s="43">
        <v>51000</v>
      </c>
      <c r="P75" s="43"/>
      <c r="Q75" s="43">
        <v>51000</v>
      </c>
      <c r="R75" s="43">
        <f t="shared" si="14"/>
        <v>0</v>
      </c>
      <c r="S75" s="43">
        <v>42000</v>
      </c>
      <c r="T75" s="43"/>
      <c r="U75" s="43">
        <v>42000</v>
      </c>
      <c r="V75" s="43"/>
      <c r="W75" s="2"/>
    </row>
    <row r="76" spans="1:23" s="38" customFormat="1" ht="38.25">
      <c r="A76" s="54">
        <v>19</v>
      </c>
      <c r="B76" s="41" t="s">
        <v>167</v>
      </c>
      <c r="C76" s="40" t="s">
        <v>168</v>
      </c>
      <c r="D76" s="37"/>
      <c r="E76" s="37"/>
      <c r="F76" s="46" t="s">
        <v>169</v>
      </c>
      <c r="G76" s="43">
        <v>140000</v>
      </c>
      <c r="H76" s="43"/>
      <c r="I76" s="43">
        <v>136000</v>
      </c>
      <c r="J76" s="43">
        <f t="shared" si="12"/>
        <v>4000</v>
      </c>
      <c r="K76" s="43">
        <v>72950</v>
      </c>
      <c r="L76" s="43"/>
      <c r="M76" s="43">
        <v>72000</v>
      </c>
      <c r="N76" s="43">
        <f t="shared" si="13"/>
        <v>950</v>
      </c>
      <c r="O76" s="43">
        <v>72950</v>
      </c>
      <c r="P76" s="43"/>
      <c r="Q76" s="43">
        <v>72000</v>
      </c>
      <c r="R76" s="43">
        <f t="shared" si="14"/>
        <v>950</v>
      </c>
      <c r="S76" s="43">
        <v>20000</v>
      </c>
      <c r="T76" s="43"/>
      <c r="U76" s="43">
        <v>20000</v>
      </c>
      <c r="V76" s="43"/>
      <c r="W76" s="2"/>
    </row>
    <row r="77" spans="1:23" s="38" customFormat="1" ht="38.25">
      <c r="A77" s="54">
        <v>20</v>
      </c>
      <c r="B77" s="49" t="s">
        <v>170</v>
      </c>
      <c r="C77" s="40" t="s">
        <v>171</v>
      </c>
      <c r="D77" s="37"/>
      <c r="E77" s="37"/>
      <c r="F77" s="61" t="s">
        <v>172</v>
      </c>
      <c r="G77" s="62">
        <v>6165149</v>
      </c>
      <c r="H77" s="43"/>
      <c r="I77" s="62">
        <f>G77-J77</f>
        <v>5492046</v>
      </c>
      <c r="J77" s="43">
        <v>673103</v>
      </c>
      <c r="K77" s="43">
        <f>L77+M77+N77</f>
        <v>1573103</v>
      </c>
      <c r="L77" s="43"/>
      <c r="M77" s="43">
        <v>900000</v>
      </c>
      <c r="N77" s="43">
        <v>673103</v>
      </c>
      <c r="O77" s="43">
        <f>P77+Q77+R77</f>
        <v>1573103</v>
      </c>
      <c r="P77" s="43"/>
      <c r="Q77" s="43">
        <v>900000</v>
      </c>
      <c r="R77" s="43">
        <v>673103</v>
      </c>
      <c r="S77" s="43">
        <f>1041000+1001000</f>
        <v>2042000</v>
      </c>
      <c r="T77" s="43"/>
      <c r="U77" s="43">
        <f>1041000+1001000</f>
        <v>2042000</v>
      </c>
      <c r="V77" s="43"/>
      <c r="W77" s="2"/>
    </row>
    <row r="78" spans="1:23" s="38" customFormat="1" ht="67.5">
      <c r="A78" s="54">
        <v>21</v>
      </c>
      <c r="B78" s="52" t="s">
        <v>173</v>
      </c>
      <c r="C78" s="40" t="s">
        <v>174</v>
      </c>
      <c r="D78" s="37"/>
      <c r="E78" s="37"/>
      <c r="F78" s="56" t="s">
        <v>175</v>
      </c>
      <c r="G78" s="62">
        <f>H78+I78+J78</f>
        <v>545274</v>
      </c>
      <c r="H78" s="43">
        <v>464412</v>
      </c>
      <c r="I78" s="62"/>
      <c r="J78" s="43">
        <v>80862</v>
      </c>
      <c r="K78" s="43"/>
      <c r="L78" s="43"/>
      <c r="M78" s="43"/>
      <c r="N78" s="43"/>
      <c r="O78" s="43"/>
      <c r="P78" s="43"/>
      <c r="Q78" s="43"/>
      <c r="R78" s="43"/>
      <c r="S78" s="43">
        <f>T78+U78+V78</f>
        <v>294979</v>
      </c>
      <c r="T78" s="63">
        <v>261142</v>
      </c>
      <c r="U78" s="43"/>
      <c r="V78" s="43">
        <v>33837</v>
      </c>
      <c r="W78" s="2"/>
    </row>
    <row r="79" spans="1:23" s="38" customFormat="1" ht="38.25">
      <c r="A79" s="54">
        <v>22</v>
      </c>
      <c r="B79" s="41" t="s">
        <v>176</v>
      </c>
      <c r="C79" s="40" t="s">
        <v>98</v>
      </c>
      <c r="D79" s="37"/>
      <c r="E79" s="37"/>
      <c r="F79" s="46" t="s">
        <v>177</v>
      </c>
      <c r="G79" s="47">
        <v>100000</v>
      </c>
      <c r="H79" s="47"/>
      <c r="I79" s="47">
        <v>96000</v>
      </c>
      <c r="J79" s="47">
        <v>4000</v>
      </c>
      <c r="K79" s="43">
        <v>54041</v>
      </c>
      <c r="L79" s="43"/>
      <c r="M79" s="47">
        <v>53051</v>
      </c>
      <c r="N79" s="43">
        <f>K79-M79</f>
        <v>990</v>
      </c>
      <c r="O79" s="43">
        <v>54041</v>
      </c>
      <c r="P79" s="43"/>
      <c r="Q79" s="47">
        <v>53051</v>
      </c>
      <c r="R79" s="43">
        <f t="shared" si="14"/>
        <v>990</v>
      </c>
      <c r="S79" s="48">
        <v>42949</v>
      </c>
      <c r="T79" s="43"/>
      <c r="U79" s="48">
        <v>42949</v>
      </c>
      <c r="V79" s="43"/>
      <c r="W79" s="2"/>
    </row>
    <row r="80" spans="1:23" s="38" customFormat="1" ht="18.75">
      <c r="A80" s="34" t="s">
        <v>178</v>
      </c>
      <c r="B80" s="35" t="s">
        <v>179</v>
      </c>
      <c r="C80" s="36"/>
      <c r="D80" s="37"/>
      <c r="E80" s="37"/>
      <c r="F80" s="37"/>
      <c r="G80" s="32">
        <f>G81+G83</f>
        <v>2348719</v>
      </c>
      <c r="H80" s="32">
        <f t="shared" ref="H80:V80" si="15">H81+H83</f>
        <v>0</v>
      </c>
      <c r="I80" s="32">
        <f t="shared" si="15"/>
        <v>70000</v>
      </c>
      <c r="J80" s="32">
        <f t="shared" si="15"/>
        <v>1341315</v>
      </c>
      <c r="K80" s="32">
        <f t="shared" si="15"/>
        <v>70000</v>
      </c>
      <c r="L80" s="32">
        <f t="shared" si="15"/>
        <v>0</v>
      </c>
      <c r="M80" s="32">
        <f t="shared" si="15"/>
        <v>70000</v>
      </c>
      <c r="N80" s="32">
        <f t="shared" si="15"/>
        <v>0</v>
      </c>
      <c r="O80" s="32">
        <f t="shared" si="15"/>
        <v>997333</v>
      </c>
      <c r="P80" s="32">
        <f t="shared" si="15"/>
        <v>0</v>
      </c>
      <c r="Q80" s="32">
        <f t="shared" si="15"/>
        <v>700000</v>
      </c>
      <c r="R80" s="32">
        <f t="shared" si="15"/>
        <v>297333</v>
      </c>
      <c r="S80" s="32">
        <f t="shared" si="15"/>
        <v>256997</v>
      </c>
      <c r="T80" s="32">
        <f t="shared" si="15"/>
        <v>0</v>
      </c>
      <c r="U80" s="32">
        <f t="shared" si="15"/>
        <v>0</v>
      </c>
      <c r="V80" s="32">
        <f t="shared" si="15"/>
        <v>256997</v>
      </c>
      <c r="W80" s="2"/>
    </row>
    <row r="81" spans="1:23" s="38" customFormat="1" ht="25.5">
      <c r="A81" s="34" t="s">
        <v>25</v>
      </c>
      <c r="B81" s="39" t="s">
        <v>26</v>
      </c>
      <c r="C81" s="36"/>
      <c r="D81" s="37"/>
      <c r="E81" s="37"/>
      <c r="F81" s="37"/>
      <c r="G81" s="32">
        <f t="shared" ref="G81:V81" si="16">SUM(G82:G82)</f>
        <v>1468510</v>
      </c>
      <c r="H81" s="32">
        <f t="shared" si="16"/>
        <v>0</v>
      </c>
      <c r="I81" s="32">
        <f t="shared" si="16"/>
        <v>70000</v>
      </c>
      <c r="J81" s="32">
        <f t="shared" si="16"/>
        <v>461106</v>
      </c>
      <c r="K81" s="32">
        <f t="shared" si="16"/>
        <v>70000</v>
      </c>
      <c r="L81" s="32">
        <f t="shared" si="16"/>
        <v>0</v>
      </c>
      <c r="M81" s="32">
        <f t="shared" si="16"/>
        <v>70000</v>
      </c>
      <c r="N81" s="32">
        <f t="shared" si="16"/>
        <v>0</v>
      </c>
      <c r="O81" s="32">
        <f t="shared" si="16"/>
        <v>968043</v>
      </c>
      <c r="P81" s="32">
        <f t="shared" si="16"/>
        <v>0</v>
      </c>
      <c r="Q81" s="32">
        <f t="shared" si="16"/>
        <v>700000</v>
      </c>
      <c r="R81" s="32">
        <f t="shared" si="16"/>
        <v>268043</v>
      </c>
      <c r="S81" s="32">
        <f t="shared" si="16"/>
        <v>100000</v>
      </c>
      <c r="T81" s="32">
        <f t="shared" si="16"/>
        <v>0</v>
      </c>
      <c r="U81" s="32">
        <f t="shared" si="16"/>
        <v>0</v>
      </c>
      <c r="V81" s="32">
        <f t="shared" si="16"/>
        <v>100000</v>
      </c>
      <c r="W81" s="2"/>
    </row>
    <row r="82" spans="1:23" s="38" customFormat="1" ht="101.25">
      <c r="A82" s="54" t="s">
        <v>115</v>
      </c>
      <c r="B82" s="55" t="s">
        <v>180</v>
      </c>
      <c r="C82" s="40" t="s">
        <v>31</v>
      </c>
      <c r="D82" s="37"/>
      <c r="E82" s="37"/>
      <c r="F82" s="64" t="s">
        <v>181</v>
      </c>
      <c r="G82" s="43">
        <v>1468510</v>
      </c>
      <c r="H82" s="43"/>
      <c r="I82" s="43">
        <v>70000</v>
      </c>
      <c r="J82" s="43">
        <v>461106</v>
      </c>
      <c r="K82" s="43">
        <f>L82+M82+N82</f>
        <v>70000</v>
      </c>
      <c r="L82" s="43"/>
      <c r="M82" s="43">
        <v>70000</v>
      </c>
      <c r="N82" s="43"/>
      <c r="O82" s="43">
        <f>P82+Q82+R82</f>
        <v>968043</v>
      </c>
      <c r="P82" s="43"/>
      <c r="Q82" s="43">
        <v>700000</v>
      </c>
      <c r="R82" s="43">
        <v>268043</v>
      </c>
      <c r="S82" s="43">
        <f>T82+U82+V82</f>
        <v>100000</v>
      </c>
      <c r="T82" s="43"/>
      <c r="U82" s="43"/>
      <c r="V82" s="43">
        <v>100000</v>
      </c>
      <c r="W82" s="2"/>
    </row>
    <row r="83" spans="1:23" s="38" customFormat="1" ht="25.5">
      <c r="A83" s="34" t="s">
        <v>49</v>
      </c>
      <c r="B83" s="39" t="s">
        <v>50</v>
      </c>
      <c r="C83" s="36"/>
      <c r="D83" s="37"/>
      <c r="E83" s="37"/>
      <c r="F83" s="37"/>
      <c r="G83" s="32">
        <f>SUM(G84:G87)</f>
        <v>880209</v>
      </c>
      <c r="H83" s="32">
        <f t="shared" ref="H83:V83" si="17">SUM(H84:H87)</f>
        <v>0</v>
      </c>
      <c r="I83" s="32">
        <f t="shared" si="17"/>
        <v>0</v>
      </c>
      <c r="J83" s="32">
        <f t="shared" si="17"/>
        <v>880209</v>
      </c>
      <c r="K83" s="32">
        <f t="shared" si="17"/>
        <v>0</v>
      </c>
      <c r="L83" s="32">
        <f t="shared" si="17"/>
        <v>0</v>
      </c>
      <c r="M83" s="32">
        <f t="shared" si="17"/>
        <v>0</v>
      </c>
      <c r="N83" s="32">
        <f t="shared" si="17"/>
        <v>0</v>
      </c>
      <c r="O83" s="32">
        <f t="shared" si="17"/>
        <v>29290</v>
      </c>
      <c r="P83" s="32">
        <f t="shared" si="17"/>
        <v>0</v>
      </c>
      <c r="Q83" s="32">
        <f t="shared" si="17"/>
        <v>0</v>
      </c>
      <c r="R83" s="32">
        <f t="shared" si="17"/>
        <v>29290</v>
      </c>
      <c r="S83" s="32">
        <f t="shared" si="17"/>
        <v>156997</v>
      </c>
      <c r="T83" s="32">
        <f t="shared" si="17"/>
        <v>0</v>
      </c>
      <c r="U83" s="32">
        <f t="shared" si="17"/>
        <v>0</v>
      </c>
      <c r="V83" s="32">
        <f t="shared" si="17"/>
        <v>156997</v>
      </c>
      <c r="W83" s="2"/>
    </row>
    <row r="84" spans="1:23" s="38" customFormat="1" ht="33.75">
      <c r="A84" s="54">
        <v>1</v>
      </c>
      <c r="B84" s="41" t="s">
        <v>182</v>
      </c>
      <c r="C84" s="40" t="s">
        <v>31</v>
      </c>
      <c r="D84" s="37"/>
      <c r="E84" s="37"/>
      <c r="F84" s="42" t="s">
        <v>183</v>
      </c>
      <c r="G84" s="43">
        <v>37000</v>
      </c>
      <c r="H84" s="43"/>
      <c r="I84" s="43"/>
      <c r="J84" s="43">
        <v>37000</v>
      </c>
      <c r="K84" s="43"/>
      <c r="L84" s="43"/>
      <c r="M84" s="43"/>
      <c r="N84" s="43"/>
      <c r="O84" s="43"/>
      <c r="P84" s="43"/>
      <c r="Q84" s="43"/>
      <c r="R84" s="43"/>
      <c r="S84" s="43">
        <f>T84+U84+V84</f>
        <v>8000</v>
      </c>
      <c r="T84" s="43"/>
      <c r="U84" s="43"/>
      <c r="V84" s="43">
        <v>8000</v>
      </c>
      <c r="W84" s="2"/>
    </row>
    <row r="85" spans="1:23" s="38" customFormat="1" ht="38.25">
      <c r="A85" s="54">
        <v>2</v>
      </c>
      <c r="B85" s="41" t="s">
        <v>184</v>
      </c>
      <c r="C85" s="40" t="s">
        <v>31</v>
      </c>
      <c r="D85" s="37"/>
      <c r="E85" s="37"/>
      <c r="F85" s="42"/>
      <c r="G85" s="43">
        <v>243654</v>
      </c>
      <c r="H85" s="43"/>
      <c r="I85" s="43"/>
      <c r="J85" s="43">
        <v>243654</v>
      </c>
      <c r="K85" s="43"/>
      <c r="L85" s="43"/>
      <c r="M85" s="43"/>
      <c r="N85" s="43"/>
      <c r="O85" s="43">
        <v>161</v>
      </c>
      <c r="P85" s="43"/>
      <c r="Q85" s="43"/>
      <c r="R85" s="43">
        <v>161</v>
      </c>
      <c r="S85" s="43">
        <v>30000</v>
      </c>
      <c r="T85" s="43"/>
      <c r="U85" s="43"/>
      <c r="V85" s="43">
        <v>30000</v>
      </c>
      <c r="W85" s="2"/>
    </row>
    <row r="86" spans="1:23" s="38" customFormat="1" ht="38.25">
      <c r="A86" s="54">
        <v>3</v>
      </c>
      <c r="B86" s="41" t="s">
        <v>185</v>
      </c>
      <c r="C86" s="40" t="s">
        <v>31</v>
      </c>
      <c r="D86" s="37"/>
      <c r="E86" s="37"/>
      <c r="F86" s="42" t="s">
        <v>186</v>
      </c>
      <c r="G86" s="43">
        <v>34555</v>
      </c>
      <c r="H86" s="43"/>
      <c r="I86" s="43"/>
      <c r="J86" s="43">
        <v>34555</v>
      </c>
      <c r="K86" s="43"/>
      <c r="L86" s="43"/>
      <c r="M86" s="43"/>
      <c r="N86" s="43"/>
      <c r="O86" s="43">
        <v>17000</v>
      </c>
      <c r="P86" s="43"/>
      <c r="Q86" s="43"/>
      <c r="R86" s="43">
        <v>17000</v>
      </c>
      <c r="S86" s="43">
        <f>T86+U86+V86</f>
        <v>14000</v>
      </c>
      <c r="T86" s="43"/>
      <c r="U86" s="43"/>
      <c r="V86" s="43">
        <v>14000</v>
      </c>
      <c r="W86" s="2"/>
    </row>
    <row r="87" spans="1:23" s="38" customFormat="1" ht="102">
      <c r="A87" s="54">
        <v>4</v>
      </c>
      <c r="B87" s="41" t="s">
        <v>187</v>
      </c>
      <c r="C87" s="61" t="s">
        <v>31</v>
      </c>
      <c r="D87" s="37"/>
      <c r="E87" s="37"/>
      <c r="F87" s="40" t="s">
        <v>188</v>
      </c>
      <c r="G87" s="43">
        <v>565000</v>
      </c>
      <c r="H87" s="43"/>
      <c r="I87" s="43"/>
      <c r="J87" s="43">
        <v>565000</v>
      </c>
      <c r="K87" s="43"/>
      <c r="L87" s="43"/>
      <c r="M87" s="43"/>
      <c r="N87" s="43"/>
      <c r="O87" s="43">
        <v>12129</v>
      </c>
      <c r="P87" s="43"/>
      <c r="Q87" s="43"/>
      <c r="R87" s="43">
        <v>12129</v>
      </c>
      <c r="S87" s="43">
        <f>T87+U87+V87</f>
        <v>104997</v>
      </c>
      <c r="T87" s="43"/>
      <c r="U87" s="43"/>
      <c r="V87" s="43">
        <v>104997</v>
      </c>
      <c r="W87" s="2"/>
    </row>
    <row r="88" spans="1:23" s="38" customFormat="1" ht="18.75">
      <c r="A88" s="34" t="s">
        <v>189</v>
      </c>
      <c r="B88" s="39" t="s">
        <v>190</v>
      </c>
      <c r="C88" s="36"/>
      <c r="D88" s="37"/>
      <c r="E88" s="37"/>
      <c r="F88" s="37"/>
      <c r="G88" s="32">
        <f>G89+G92</f>
        <v>160659</v>
      </c>
      <c r="H88" s="32">
        <f t="shared" ref="H88:V88" si="18">H89+H92</f>
        <v>0</v>
      </c>
      <c r="I88" s="32">
        <f t="shared" si="18"/>
        <v>0</v>
      </c>
      <c r="J88" s="32">
        <f t="shared" si="18"/>
        <v>151494</v>
      </c>
      <c r="K88" s="32">
        <f t="shared" si="18"/>
        <v>0</v>
      </c>
      <c r="L88" s="32">
        <f t="shared" si="18"/>
        <v>0</v>
      </c>
      <c r="M88" s="32">
        <f t="shared" si="18"/>
        <v>0</v>
      </c>
      <c r="N88" s="32">
        <f t="shared" si="18"/>
        <v>0</v>
      </c>
      <c r="O88" s="32">
        <f t="shared" si="18"/>
        <v>62597</v>
      </c>
      <c r="P88" s="32">
        <f t="shared" si="18"/>
        <v>0</v>
      </c>
      <c r="Q88" s="32">
        <f t="shared" si="18"/>
        <v>0</v>
      </c>
      <c r="R88" s="32">
        <f t="shared" si="18"/>
        <v>62597</v>
      </c>
      <c r="S88" s="32">
        <f t="shared" si="18"/>
        <v>34400</v>
      </c>
      <c r="T88" s="32">
        <f t="shared" si="18"/>
        <v>0</v>
      </c>
      <c r="U88" s="32">
        <f t="shared" si="18"/>
        <v>0</v>
      </c>
      <c r="V88" s="32">
        <f t="shared" si="18"/>
        <v>34400</v>
      </c>
      <c r="W88" s="2"/>
    </row>
    <row r="89" spans="1:23" s="38" customFormat="1" ht="25.5">
      <c r="A89" s="34" t="s">
        <v>25</v>
      </c>
      <c r="B89" s="39" t="s">
        <v>26</v>
      </c>
      <c r="C89" s="36"/>
      <c r="D89" s="37"/>
      <c r="E89" s="37"/>
      <c r="F89" s="37"/>
      <c r="G89" s="32">
        <f>SUM(G90:G91)</f>
        <v>50659</v>
      </c>
      <c r="H89" s="32">
        <f t="shared" ref="H89:V89" si="19">SUM(H90:H91)</f>
        <v>0</v>
      </c>
      <c r="I89" s="32">
        <f t="shared" si="19"/>
        <v>0</v>
      </c>
      <c r="J89" s="32">
        <f t="shared" si="19"/>
        <v>41494</v>
      </c>
      <c r="K89" s="32">
        <f t="shared" si="19"/>
        <v>0</v>
      </c>
      <c r="L89" s="32">
        <f t="shared" si="19"/>
        <v>0</v>
      </c>
      <c r="M89" s="32">
        <f t="shared" si="19"/>
        <v>0</v>
      </c>
      <c r="N89" s="32">
        <f t="shared" si="19"/>
        <v>0</v>
      </c>
      <c r="O89" s="32">
        <f t="shared" si="19"/>
        <v>25158</v>
      </c>
      <c r="P89" s="32">
        <f t="shared" si="19"/>
        <v>0</v>
      </c>
      <c r="Q89" s="32">
        <f t="shared" si="19"/>
        <v>0</v>
      </c>
      <c r="R89" s="32">
        <f t="shared" si="19"/>
        <v>25158</v>
      </c>
      <c r="S89" s="32">
        <f t="shared" si="19"/>
        <v>7000</v>
      </c>
      <c r="T89" s="32">
        <f t="shared" si="19"/>
        <v>0</v>
      </c>
      <c r="U89" s="32">
        <f t="shared" si="19"/>
        <v>0</v>
      </c>
      <c r="V89" s="32">
        <f t="shared" si="19"/>
        <v>7000</v>
      </c>
      <c r="W89" s="2"/>
    </row>
    <row r="90" spans="1:23" s="38" customFormat="1" ht="38.25">
      <c r="A90" s="54">
        <v>1</v>
      </c>
      <c r="B90" s="41" t="s">
        <v>191</v>
      </c>
      <c r="C90" s="40" t="s">
        <v>192</v>
      </c>
      <c r="D90" s="37"/>
      <c r="E90" s="37"/>
      <c r="F90" s="40" t="s">
        <v>193</v>
      </c>
      <c r="G90" s="65">
        <v>14000</v>
      </c>
      <c r="H90" s="43"/>
      <c r="I90" s="43"/>
      <c r="J90" s="65">
        <v>14000</v>
      </c>
      <c r="K90" s="43"/>
      <c r="L90" s="43"/>
      <c r="M90" s="43"/>
      <c r="N90" s="43"/>
      <c r="O90" s="43">
        <f>SUM(P90:R90)</f>
        <v>5186</v>
      </c>
      <c r="P90" s="43"/>
      <c r="Q90" s="43"/>
      <c r="R90" s="43">
        <v>5186</v>
      </c>
      <c r="S90" s="45">
        <v>4000</v>
      </c>
      <c r="T90" s="43"/>
      <c r="U90" s="43"/>
      <c r="V90" s="45">
        <v>4000</v>
      </c>
      <c r="W90" s="2"/>
    </row>
    <row r="91" spans="1:23" s="38" customFormat="1" ht="67.5">
      <c r="A91" s="54">
        <v>2</v>
      </c>
      <c r="B91" s="52" t="s">
        <v>194</v>
      </c>
      <c r="C91" s="61" t="s">
        <v>192</v>
      </c>
      <c r="D91" s="37"/>
      <c r="E91" s="37"/>
      <c r="F91" s="42" t="s">
        <v>195</v>
      </c>
      <c r="G91" s="43">
        <v>36659</v>
      </c>
      <c r="H91" s="43"/>
      <c r="I91" s="43"/>
      <c r="J91" s="43">
        <v>27494</v>
      </c>
      <c r="K91" s="43"/>
      <c r="L91" s="43"/>
      <c r="M91" s="43"/>
      <c r="N91" s="43"/>
      <c r="O91" s="43">
        <f>SUM(P91:R91)</f>
        <v>19972</v>
      </c>
      <c r="P91" s="43"/>
      <c r="Q91" s="43"/>
      <c r="R91" s="43">
        <f>27494-7522</f>
        <v>19972</v>
      </c>
      <c r="S91" s="45">
        <v>3000</v>
      </c>
      <c r="T91" s="43"/>
      <c r="U91" s="43"/>
      <c r="V91" s="45">
        <v>3000</v>
      </c>
      <c r="W91" s="2"/>
    </row>
    <row r="92" spans="1:23" s="38" customFormat="1" ht="25.5">
      <c r="A92" s="34" t="s">
        <v>49</v>
      </c>
      <c r="B92" s="39" t="s">
        <v>50</v>
      </c>
      <c r="C92" s="36"/>
      <c r="D92" s="37"/>
      <c r="E92" s="37"/>
      <c r="F92" s="37"/>
      <c r="G92" s="32">
        <f t="shared" ref="G92:V92" si="20">SUM(G93:G102)</f>
        <v>110000</v>
      </c>
      <c r="H92" s="32">
        <f t="shared" si="20"/>
        <v>0</v>
      </c>
      <c r="I92" s="32">
        <f t="shared" si="20"/>
        <v>0</v>
      </c>
      <c r="J92" s="32">
        <f t="shared" si="20"/>
        <v>110000</v>
      </c>
      <c r="K92" s="32">
        <f t="shared" si="20"/>
        <v>0</v>
      </c>
      <c r="L92" s="32">
        <f t="shared" si="20"/>
        <v>0</v>
      </c>
      <c r="M92" s="32">
        <f t="shared" si="20"/>
        <v>0</v>
      </c>
      <c r="N92" s="32">
        <f t="shared" si="20"/>
        <v>0</v>
      </c>
      <c r="O92" s="32">
        <f t="shared" si="20"/>
        <v>37439</v>
      </c>
      <c r="P92" s="32">
        <f t="shared" si="20"/>
        <v>0</v>
      </c>
      <c r="Q92" s="32">
        <f t="shared" si="20"/>
        <v>0</v>
      </c>
      <c r="R92" s="32">
        <f t="shared" si="20"/>
        <v>37439</v>
      </c>
      <c r="S92" s="32">
        <f t="shared" si="20"/>
        <v>27400</v>
      </c>
      <c r="T92" s="32">
        <f t="shared" si="20"/>
        <v>0</v>
      </c>
      <c r="U92" s="32">
        <f t="shared" si="20"/>
        <v>0</v>
      </c>
      <c r="V92" s="32">
        <f t="shared" si="20"/>
        <v>27400</v>
      </c>
      <c r="W92" s="2"/>
    </row>
    <row r="93" spans="1:23" s="38" customFormat="1" ht="51">
      <c r="A93" s="54">
        <v>1</v>
      </c>
      <c r="B93" s="66" t="s">
        <v>196</v>
      </c>
      <c r="C93" s="40" t="s">
        <v>192</v>
      </c>
      <c r="D93" s="37"/>
      <c r="E93" s="37"/>
      <c r="F93" s="40" t="s">
        <v>197</v>
      </c>
      <c r="G93" s="66">
        <v>7000</v>
      </c>
      <c r="H93" s="43"/>
      <c r="I93" s="43"/>
      <c r="J93" s="66">
        <v>7000</v>
      </c>
      <c r="K93" s="43"/>
      <c r="L93" s="43"/>
      <c r="M93" s="43"/>
      <c r="N93" s="43"/>
      <c r="O93" s="43">
        <f>SUM(P93:R93)</f>
        <v>2700</v>
      </c>
      <c r="P93" s="43"/>
      <c r="Q93" s="43"/>
      <c r="R93" s="43">
        <v>2700</v>
      </c>
      <c r="S93" s="45">
        <v>1900</v>
      </c>
      <c r="T93" s="43"/>
      <c r="U93" s="43"/>
      <c r="V93" s="45">
        <v>1900</v>
      </c>
      <c r="W93" s="2"/>
    </row>
    <row r="94" spans="1:23" s="38" customFormat="1" ht="51">
      <c r="A94" s="54" t="s">
        <v>198</v>
      </c>
      <c r="B94" s="66" t="s">
        <v>199</v>
      </c>
      <c r="C94" s="40" t="s">
        <v>192</v>
      </c>
      <c r="D94" s="37"/>
      <c r="E94" s="37"/>
      <c r="F94" s="40" t="s">
        <v>200</v>
      </c>
      <c r="G94" s="66">
        <v>5000</v>
      </c>
      <c r="H94" s="43"/>
      <c r="I94" s="43"/>
      <c r="J94" s="66">
        <v>5000</v>
      </c>
      <c r="K94" s="43"/>
      <c r="L94" s="43"/>
      <c r="M94" s="43"/>
      <c r="N94" s="43"/>
      <c r="O94" s="43">
        <f t="shared" ref="O94:O102" si="21">SUM(P94:R94)</f>
        <v>2304</v>
      </c>
      <c r="P94" s="43"/>
      <c r="Q94" s="43"/>
      <c r="R94" s="43">
        <v>2304</v>
      </c>
      <c r="S94" s="45">
        <v>1700</v>
      </c>
      <c r="T94" s="43"/>
      <c r="U94" s="43"/>
      <c r="V94" s="45">
        <v>1700</v>
      </c>
      <c r="W94" s="2"/>
    </row>
    <row r="95" spans="1:23" s="38" customFormat="1" ht="51">
      <c r="A95" s="54" t="s">
        <v>201</v>
      </c>
      <c r="B95" s="66" t="s">
        <v>202</v>
      </c>
      <c r="C95" s="40" t="s">
        <v>192</v>
      </c>
      <c r="D95" s="37"/>
      <c r="E95" s="37"/>
      <c r="F95" s="40" t="s">
        <v>203</v>
      </c>
      <c r="G95" s="66">
        <v>9000</v>
      </c>
      <c r="H95" s="43"/>
      <c r="I95" s="43"/>
      <c r="J95" s="66">
        <v>9000</v>
      </c>
      <c r="K95" s="43"/>
      <c r="L95" s="43"/>
      <c r="M95" s="43"/>
      <c r="N95" s="43"/>
      <c r="O95" s="43">
        <f t="shared" si="21"/>
        <v>4833</v>
      </c>
      <c r="P95" s="43"/>
      <c r="Q95" s="43"/>
      <c r="R95" s="43">
        <v>4833</v>
      </c>
      <c r="S95" s="45">
        <v>3000</v>
      </c>
      <c r="T95" s="43"/>
      <c r="U95" s="43"/>
      <c r="V95" s="45">
        <v>3000</v>
      </c>
      <c r="W95" s="2"/>
    </row>
    <row r="96" spans="1:23" s="38" customFormat="1" ht="51">
      <c r="A96" s="54" t="s">
        <v>204</v>
      </c>
      <c r="B96" s="66" t="s">
        <v>205</v>
      </c>
      <c r="C96" s="40" t="s">
        <v>192</v>
      </c>
      <c r="D96" s="37"/>
      <c r="E96" s="37"/>
      <c r="F96" s="40" t="s">
        <v>206</v>
      </c>
      <c r="G96" s="66">
        <v>9000</v>
      </c>
      <c r="H96" s="43"/>
      <c r="I96" s="43"/>
      <c r="J96" s="66">
        <v>9000</v>
      </c>
      <c r="K96" s="43"/>
      <c r="L96" s="43"/>
      <c r="M96" s="43"/>
      <c r="N96" s="43"/>
      <c r="O96" s="43">
        <f t="shared" si="21"/>
        <v>7652</v>
      </c>
      <c r="P96" s="43"/>
      <c r="Q96" s="43"/>
      <c r="R96" s="43">
        <v>7652</v>
      </c>
      <c r="S96" s="45">
        <v>1100</v>
      </c>
      <c r="T96" s="43"/>
      <c r="U96" s="43"/>
      <c r="V96" s="45">
        <v>1100</v>
      </c>
      <c r="W96" s="2"/>
    </row>
    <row r="97" spans="1:23" s="38" customFormat="1" ht="38.25">
      <c r="A97" s="54" t="s">
        <v>207</v>
      </c>
      <c r="B97" s="66" t="s">
        <v>208</v>
      </c>
      <c r="C97" s="40" t="s">
        <v>192</v>
      </c>
      <c r="D97" s="37"/>
      <c r="E97" s="37"/>
      <c r="F97" s="40" t="s">
        <v>209</v>
      </c>
      <c r="G97" s="66">
        <v>7000</v>
      </c>
      <c r="H97" s="43"/>
      <c r="I97" s="43"/>
      <c r="J97" s="66">
        <v>7000</v>
      </c>
      <c r="K97" s="43"/>
      <c r="L97" s="43"/>
      <c r="M97" s="43"/>
      <c r="N97" s="43"/>
      <c r="O97" s="43">
        <f t="shared" si="21"/>
        <v>2450</v>
      </c>
      <c r="P97" s="43"/>
      <c r="Q97" s="43"/>
      <c r="R97" s="43">
        <v>2450</v>
      </c>
      <c r="S97" s="43">
        <v>3500</v>
      </c>
      <c r="T97" s="43"/>
      <c r="U97" s="43"/>
      <c r="V97" s="43">
        <v>3500</v>
      </c>
      <c r="W97" s="2"/>
    </row>
    <row r="98" spans="1:23" s="38" customFormat="1" ht="51">
      <c r="A98" s="54" t="s">
        <v>210</v>
      </c>
      <c r="B98" s="66" t="s">
        <v>211</v>
      </c>
      <c r="C98" s="40" t="s">
        <v>192</v>
      </c>
      <c r="D98" s="37"/>
      <c r="E98" s="37"/>
      <c r="F98" s="40" t="s">
        <v>212</v>
      </c>
      <c r="G98" s="66">
        <v>16000</v>
      </c>
      <c r="H98" s="44"/>
      <c r="I98" s="44"/>
      <c r="J98" s="66">
        <v>16000</v>
      </c>
      <c r="K98" s="44"/>
      <c r="L98" s="44"/>
      <c r="M98" s="44"/>
      <c r="N98" s="44"/>
      <c r="O98" s="43">
        <f t="shared" si="21"/>
        <v>5250</v>
      </c>
      <c r="P98" s="43"/>
      <c r="Q98" s="43"/>
      <c r="R98" s="43">
        <v>5250</v>
      </c>
      <c r="S98" s="43">
        <v>4500</v>
      </c>
      <c r="T98" s="43"/>
      <c r="U98" s="43"/>
      <c r="V98" s="43">
        <v>4500</v>
      </c>
      <c r="W98" s="2"/>
    </row>
    <row r="99" spans="1:23" s="38" customFormat="1" ht="51">
      <c r="A99" s="54" t="s">
        <v>213</v>
      </c>
      <c r="B99" s="66" t="s">
        <v>214</v>
      </c>
      <c r="C99" s="40" t="s">
        <v>192</v>
      </c>
      <c r="D99" s="37"/>
      <c r="E99" s="37"/>
      <c r="F99" s="40" t="s">
        <v>215</v>
      </c>
      <c r="G99" s="66">
        <v>10000</v>
      </c>
      <c r="H99" s="44"/>
      <c r="I99" s="44"/>
      <c r="J99" s="66">
        <v>10000</v>
      </c>
      <c r="K99" s="44"/>
      <c r="L99" s="44"/>
      <c r="M99" s="44"/>
      <c r="N99" s="44"/>
      <c r="O99" s="43">
        <f t="shared" si="21"/>
        <v>4000</v>
      </c>
      <c r="P99" s="43"/>
      <c r="Q99" s="43"/>
      <c r="R99" s="43">
        <v>4000</v>
      </c>
      <c r="S99" s="43">
        <v>2700</v>
      </c>
      <c r="T99" s="43"/>
      <c r="U99" s="43"/>
      <c r="V99" s="43">
        <v>2700</v>
      </c>
      <c r="W99" s="2"/>
    </row>
    <row r="100" spans="1:23" s="38" customFormat="1" ht="51">
      <c r="A100" s="54" t="s">
        <v>216</v>
      </c>
      <c r="B100" s="41" t="s">
        <v>217</v>
      </c>
      <c r="C100" s="40" t="s">
        <v>192</v>
      </c>
      <c r="D100" s="37"/>
      <c r="E100" s="37"/>
      <c r="F100" s="40" t="s">
        <v>218</v>
      </c>
      <c r="G100" s="67">
        <v>20000</v>
      </c>
      <c r="H100" s="44"/>
      <c r="I100" s="44"/>
      <c r="J100" s="67">
        <v>20000</v>
      </c>
      <c r="K100" s="44"/>
      <c r="L100" s="44"/>
      <c r="M100" s="44"/>
      <c r="N100" s="44"/>
      <c r="O100" s="43">
        <f t="shared" si="21"/>
        <v>3350</v>
      </c>
      <c r="P100" s="43"/>
      <c r="Q100" s="43"/>
      <c r="R100" s="43">
        <v>3350</v>
      </c>
      <c r="S100" s="43">
        <v>7000</v>
      </c>
      <c r="T100" s="43"/>
      <c r="U100" s="43"/>
      <c r="V100" s="43">
        <v>7000</v>
      </c>
      <c r="W100" s="2"/>
    </row>
    <row r="101" spans="1:23" ht="36">
      <c r="A101" s="54" t="s">
        <v>219</v>
      </c>
      <c r="B101" s="68" t="s">
        <v>220</v>
      </c>
      <c r="C101" s="40" t="s">
        <v>192</v>
      </c>
      <c r="D101" s="69"/>
      <c r="E101" s="69"/>
      <c r="F101" s="46" t="s">
        <v>221</v>
      </c>
      <c r="G101" s="68">
        <v>7000</v>
      </c>
      <c r="H101" s="69"/>
      <c r="I101" s="69"/>
      <c r="J101" s="68">
        <v>7000</v>
      </c>
      <c r="K101" s="69"/>
      <c r="L101" s="69"/>
      <c r="M101" s="69"/>
      <c r="N101" s="69"/>
      <c r="O101" s="43">
        <f t="shared" si="21"/>
        <v>1200</v>
      </c>
      <c r="P101" s="43"/>
      <c r="Q101" s="43"/>
      <c r="R101" s="43">
        <v>1200</v>
      </c>
      <c r="S101" s="43">
        <v>900</v>
      </c>
      <c r="T101" s="43"/>
      <c r="U101" s="43"/>
      <c r="V101" s="43">
        <v>900</v>
      </c>
    </row>
    <row r="102" spans="1:23" ht="51">
      <c r="A102" s="54" t="s">
        <v>222</v>
      </c>
      <c r="B102" s="68" t="s">
        <v>223</v>
      </c>
      <c r="C102" s="40" t="s">
        <v>192</v>
      </c>
      <c r="D102" s="69"/>
      <c r="E102" s="69"/>
      <c r="F102" s="46" t="s">
        <v>224</v>
      </c>
      <c r="G102" s="68">
        <v>20000</v>
      </c>
      <c r="H102" s="69"/>
      <c r="I102" s="69"/>
      <c r="J102" s="68">
        <v>20000</v>
      </c>
      <c r="K102" s="69"/>
      <c r="L102" s="69"/>
      <c r="M102" s="69"/>
      <c r="N102" s="69"/>
      <c r="O102" s="43">
        <f t="shared" si="21"/>
        <v>3700</v>
      </c>
      <c r="P102" s="43"/>
      <c r="Q102" s="43"/>
      <c r="R102" s="43">
        <v>3700</v>
      </c>
      <c r="S102" s="43">
        <v>1100</v>
      </c>
      <c r="T102" s="43"/>
      <c r="U102" s="43"/>
      <c r="V102" s="43">
        <v>1100</v>
      </c>
    </row>
    <row r="103" spans="1:23" s="38" customFormat="1" ht="18.75">
      <c r="A103" s="34" t="s">
        <v>225</v>
      </c>
      <c r="B103" s="39" t="s">
        <v>226</v>
      </c>
      <c r="C103" s="36"/>
      <c r="D103" s="37"/>
      <c r="E103" s="37"/>
      <c r="F103" s="37"/>
      <c r="G103" s="32">
        <f>G104+G106</f>
        <v>234868</v>
      </c>
      <c r="H103" s="32">
        <f t="shared" ref="H103:V103" si="22">H104+H106</f>
        <v>0</v>
      </c>
      <c r="I103" s="32">
        <f t="shared" si="22"/>
        <v>0</v>
      </c>
      <c r="J103" s="32">
        <f t="shared" si="22"/>
        <v>216468</v>
      </c>
      <c r="K103" s="32">
        <f t="shared" si="22"/>
        <v>0</v>
      </c>
      <c r="L103" s="32">
        <f t="shared" si="22"/>
        <v>0</v>
      </c>
      <c r="M103" s="32">
        <f t="shared" si="22"/>
        <v>0</v>
      </c>
      <c r="N103" s="32">
        <f t="shared" si="22"/>
        <v>0</v>
      </c>
      <c r="O103" s="32">
        <f t="shared" si="22"/>
        <v>24400.82</v>
      </c>
      <c r="P103" s="32">
        <f t="shared" si="22"/>
        <v>0</v>
      </c>
      <c r="Q103" s="32">
        <f t="shared" si="22"/>
        <v>0</v>
      </c>
      <c r="R103" s="32">
        <f t="shared" si="22"/>
        <v>24400.82</v>
      </c>
      <c r="S103" s="32">
        <f t="shared" si="22"/>
        <v>57436</v>
      </c>
      <c r="T103" s="32">
        <f t="shared" si="22"/>
        <v>0</v>
      </c>
      <c r="U103" s="32">
        <f t="shared" si="22"/>
        <v>20000</v>
      </c>
      <c r="V103" s="32">
        <f t="shared" si="22"/>
        <v>37436</v>
      </c>
      <c r="W103" s="2"/>
    </row>
    <row r="104" spans="1:23" s="38" customFormat="1" ht="25.5">
      <c r="A104" s="34" t="s">
        <v>25</v>
      </c>
      <c r="B104" s="39" t="s">
        <v>26</v>
      </c>
      <c r="C104" s="36"/>
      <c r="D104" s="37"/>
      <c r="E104" s="37"/>
      <c r="F104" s="37"/>
      <c r="G104" s="32">
        <f>G105</f>
        <v>114068</v>
      </c>
      <c r="H104" s="32">
        <f t="shared" ref="H104:V104" si="23">H105</f>
        <v>0</v>
      </c>
      <c r="I104" s="32">
        <f t="shared" si="23"/>
        <v>0</v>
      </c>
      <c r="J104" s="32">
        <f t="shared" si="23"/>
        <v>114068</v>
      </c>
      <c r="K104" s="32">
        <f t="shared" si="23"/>
        <v>0</v>
      </c>
      <c r="L104" s="32">
        <f t="shared" si="23"/>
        <v>0</v>
      </c>
      <c r="M104" s="32">
        <f t="shared" si="23"/>
        <v>0</v>
      </c>
      <c r="N104" s="32">
        <f t="shared" si="23"/>
        <v>0</v>
      </c>
      <c r="O104" s="32">
        <f t="shared" si="23"/>
        <v>0</v>
      </c>
      <c r="P104" s="32">
        <f t="shared" si="23"/>
        <v>0</v>
      </c>
      <c r="Q104" s="32">
        <f t="shared" si="23"/>
        <v>0</v>
      </c>
      <c r="R104" s="32">
        <f t="shared" si="23"/>
        <v>0</v>
      </c>
      <c r="S104" s="32">
        <f t="shared" si="23"/>
        <v>20000</v>
      </c>
      <c r="T104" s="32">
        <f t="shared" si="23"/>
        <v>0</v>
      </c>
      <c r="U104" s="32">
        <f t="shared" si="23"/>
        <v>20000</v>
      </c>
      <c r="V104" s="32">
        <f t="shared" si="23"/>
        <v>0</v>
      </c>
      <c r="W104" s="2"/>
    </row>
    <row r="105" spans="1:23" s="38" customFormat="1" ht="36">
      <c r="A105" s="54">
        <v>1</v>
      </c>
      <c r="B105" s="49" t="s">
        <v>227</v>
      </c>
      <c r="C105" s="70" t="s">
        <v>168</v>
      </c>
      <c r="D105" s="37"/>
      <c r="E105" s="37"/>
      <c r="F105" s="71" t="s">
        <v>228</v>
      </c>
      <c r="G105" s="72">
        <v>114068</v>
      </c>
      <c r="H105" s="43"/>
      <c r="I105" s="43"/>
      <c r="J105" s="72">
        <v>114068</v>
      </c>
      <c r="K105" s="43"/>
      <c r="L105" s="43"/>
      <c r="M105" s="43"/>
      <c r="N105" s="43"/>
      <c r="O105" s="43">
        <f>SUM(P105:R105)</f>
        <v>0</v>
      </c>
      <c r="P105" s="43"/>
      <c r="Q105" s="43"/>
      <c r="R105" s="43"/>
      <c r="S105" s="43">
        <v>20000</v>
      </c>
      <c r="T105" s="43"/>
      <c r="U105" s="43">
        <v>20000</v>
      </c>
      <c r="V105" s="45"/>
      <c r="W105" s="2"/>
    </row>
    <row r="106" spans="1:23" s="38" customFormat="1" ht="25.5">
      <c r="A106" s="34" t="s">
        <v>49</v>
      </c>
      <c r="B106" s="39" t="s">
        <v>50</v>
      </c>
      <c r="C106" s="36"/>
      <c r="D106" s="37"/>
      <c r="E106" s="37"/>
      <c r="F106" s="37"/>
      <c r="G106" s="32">
        <f t="shared" ref="G106:V106" si="24">SUM(G107:G118)</f>
        <v>120800</v>
      </c>
      <c r="H106" s="32">
        <f t="shared" si="24"/>
        <v>0</v>
      </c>
      <c r="I106" s="32">
        <f t="shared" si="24"/>
        <v>0</v>
      </c>
      <c r="J106" s="32">
        <f t="shared" si="24"/>
        <v>102400</v>
      </c>
      <c r="K106" s="32">
        <f t="shared" si="24"/>
        <v>0</v>
      </c>
      <c r="L106" s="32">
        <f t="shared" si="24"/>
        <v>0</v>
      </c>
      <c r="M106" s="32">
        <f t="shared" si="24"/>
        <v>0</v>
      </c>
      <c r="N106" s="32">
        <f t="shared" si="24"/>
        <v>0</v>
      </c>
      <c r="O106" s="32">
        <f t="shared" si="24"/>
        <v>24400.82</v>
      </c>
      <c r="P106" s="32">
        <f t="shared" si="24"/>
        <v>0</v>
      </c>
      <c r="Q106" s="32">
        <f t="shared" si="24"/>
        <v>0</v>
      </c>
      <c r="R106" s="32">
        <f t="shared" si="24"/>
        <v>24400.82</v>
      </c>
      <c r="S106" s="32">
        <f t="shared" si="24"/>
        <v>37436</v>
      </c>
      <c r="T106" s="32">
        <f t="shared" si="24"/>
        <v>0</v>
      </c>
      <c r="U106" s="32">
        <f t="shared" si="24"/>
        <v>0</v>
      </c>
      <c r="V106" s="32">
        <f t="shared" si="24"/>
        <v>37436</v>
      </c>
      <c r="W106" s="2"/>
    </row>
    <row r="107" spans="1:23" ht="51">
      <c r="A107" s="54">
        <v>1</v>
      </c>
      <c r="B107" s="66" t="s">
        <v>229</v>
      </c>
      <c r="C107" s="40" t="s">
        <v>230</v>
      </c>
      <c r="D107" s="69"/>
      <c r="E107" s="69"/>
      <c r="F107" s="40" t="s">
        <v>231</v>
      </c>
      <c r="G107" s="66">
        <v>10000</v>
      </c>
      <c r="H107" s="69"/>
      <c r="I107" s="69"/>
      <c r="J107" s="66">
        <v>8000</v>
      </c>
      <c r="K107" s="69"/>
      <c r="L107" s="69"/>
      <c r="M107" s="69"/>
      <c r="N107" s="69"/>
      <c r="O107" s="45">
        <v>2764</v>
      </c>
      <c r="P107" s="69"/>
      <c r="Q107" s="69"/>
      <c r="R107" s="45">
        <v>2764</v>
      </c>
      <c r="S107" s="45">
        <v>2500</v>
      </c>
      <c r="T107" s="69"/>
      <c r="U107" s="69"/>
      <c r="V107" s="45">
        <v>2500</v>
      </c>
    </row>
    <row r="108" spans="1:23" ht="51">
      <c r="A108" s="54" t="s">
        <v>198</v>
      </c>
      <c r="B108" s="66" t="s">
        <v>232</v>
      </c>
      <c r="C108" s="40" t="s">
        <v>230</v>
      </c>
      <c r="D108" s="69"/>
      <c r="E108" s="69"/>
      <c r="F108" s="40" t="s">
        <v>233</v>
      </c>
      <c r="G108" s="66">
        <v>5000</v>
      </c>
      <c r="H108" s="69"/>
      <c r="I108" s="69"/>
      <c r="J108" s="66">
        <v>5000</v>
      </c>
      <c r="K108" s="69"/>
      <c r="L108" s="69"/>
      <c r="M108" s="69"/>
      <c r="N108" s="69"/>
      <c r="O108" s="45">
        <v>2356.8199999999997</v>
      </c>
      <c r="P108" s="69"/>
      <c r="Q108" s="69"/>
      <c r="R108" s="45">
        <v>2356.8199999999997</v>
      </c>
      <c r="S108" s="45">
        <v>1500</v>
      </c>
      <c r="T108" s="69"/>
      <c r="U108" s="69"/>
      <c r="V108" s="45">
        <v>1500</v>
      </c>
    </row>
    <row r="109" spans="1:23" ht="51">
      <c r="A109" s="54" t="s">
        <v>201</v>
      </c>
      <c r="B109" s="66" t="s">
        <v>234</v>
      </c>
      <c r="C109" s="40" t="s">
        <v>230</v>
      </c>
      <c r="D109" s="69"/>
      <c r="E109" s="69"/>
      <c r="F109" s="40" t="s">
        <v>235</v>
      </c>
      <c r="G109" s="66">
        <v>8000</v>
      </c>
      <c r="H109" s="69"/>
      <c r="I109" s="69"/>
      <c r="J109" s="66">
        <v>7000</v>
      </c>
      <c r="K109" s="69"/>
      <c r="L109" s="69"/>
      <c r="M109" s="69"/>
      <c r="N109" s="69"/>
      <c r="O109" s="45">
        <v>644</v>
      </c>
      <c r="P109" s="69"/>
      <c r="Q109" s="69"/>
      <c r="R109" s="45">
        <v>644</v>
      </c>
      <c r="S109" s="45">
        <v>6000</v>
      </c>
      <c r="T109" s="69"/>
      <c r="U109" s="69"/>
      <c r="V109" s="45">
        <v>6000</v>
      </c>
    </row>
    <row r="110" spans="1:23" ht="51">
      <c r="A110" s="54">
        <v>2</v>
      </c>
      <c r="B110" s="66" t="s">
        <v>236</v>
      </c>
      <c r="C110" s="40" t="s">
        <v>230</v>
      </c>
      <c r="D110" s="69"/>
      <c r="E110" s="69"/>
      <c r="F110" s="40" t="s">
        <v>237</v>
      </c>
      <c r="G110" s="66">
        <v>5000</v>
      </c>
      <c r="H110" s="69"/>
      <c r="I110" s="69"/>
      <c r="J110" s="66">
        <v>5000</v>
      </c>
      <c r="K110" s="69"/>
      <c r="L110" s="69"/>
      <c r="M110" s="69"/>
      <c r="N110" s="69"/>
      <c r="O110" s="45">
        <v>2773</v>
      </c>
      <c r="P110" s="69"/>
      <c r="Q110" s="69"/>
      <c r="R110" s="45">
        <v>2773</v>
      </c>
      <c r="S110" s="45">
        <v>1000</v>
      </c>
      <c r="T110" s="69"/>
      <c r="U110" s="69"/>
      <c r="V110" s="45">
        <v>1000</v>
      </c>
    </row>
    <row r="111" spans="1:23" ht="51">
      <c r="A111" s="54" t="s">
        <v>204</v>
      </c>
      <c r="B111" s="66" t="s">
        <v>238</v>
      </c>
      <c r="C111" s="40" t="s">
        <v>230</v>
      </c>
      <c r="D111" s="69"/>
      <c r="E111" s="69"/>
      <c r="F111" s="40" t="s">
        <v>239</v>
      </c>
      <c r="G111" s="66">
        <v>10000</v>
      </c>
      <c r="H111" s="69"/>
      <c r="I111" s="69"/>
      <c r="J111" s="66">
        <v>7000</v>
      </c>
      <c r="K111" s="69"/>
      <c r="L111" s="69"/>
      <c r="M111" s="69"/>
      <c r="N111" s="69"/>
      <c r="O111" s="45">
        <v>2451</v>
      </c>
      <c r="P111" s="69"/>
      <c r="Q111" s="69"/>
      <c r="R111" s="45">
        <v>2451</v>
      </c>
      <c r="S111" s="45">
        <v>2500</v>
      </c>
      <c r="T111" s="69"/>
      <c r="U111" s="69"/>
      <c r="V111" s="45">
        <v>2500</v>
      </c>
    </row>
    <row r="112" spans="1:23" ht="51">
      <c r="A112" s="54" t="s">
        <v>207</v>
      </c>
      <c r="B112" s="66" t="s">
        <v>240</v>
      </c>
      <c r="C112" s="40" t="s">
        <v>230</v>
      </c>
      <c r="D112" s="69"/>
      <c r="E112" s="69"/>
      <c r="F112" s="40" t="s">
        <v>241</v>
      </c>
      <c r="G112" s="66">
        <v>6900</v>
      </c>
      <c r="H112" s="69"/>
      <c r="I112" s="69"/>
      <c r="J112" s="66">
        <v>6900</v>
      </c>
      <c r="K112" s="69"/>
      <c r="L112" s="69"/>
      <c r="M112" s="69"/>
      <c r="N112" s="69"/>
      <c r="O112" s="45">
        <v>4279</v>
      </c>
      <c r="P112" s="69"/>
      <c r="Q112" s="69"/>
      <c r="R112" s="45">
        <v>4279</v>
      </c>
      <c r="S112" s="45">
        <v>2300</v>
      </c>
      <c r="T112" s="69"/>
      <c r="U112" s="69"/>
      <c r="V112" s="45">
        <v>2300</v>
      </c>
    </row>
    <row r="113" spans="1:23" ht="51">
      <c r="A113" s="54">
        <v>3</v>
      </c>
      <c r="B113" s="66" t="s">
        <v>242</v>
      </c>
      <c r="C113" s="40" t="s">
        <v>230</v>
      </c>
      <c r="D113" s="69"/>
      <c r="E113" s="69"/>
      <c r="F113" s="40" t="s">
        <v>243</v>
      </c>
      <c r="G113" s="66">
        <v>13500</v>
      </c>
      <c r="H113" s="69"/>
      <c r="I113" s="69"/>
      <c r="J113" s="66">
        <v>11100</v>
      </c>
      <c r="K113" s="69"/>
      <c r="L113" s="69"/>
      <c r="M113" s="69"/>
      <c r="N113" s="69"/>
      <c r="O113" s="45">
        <v>3805</v>
      </c>
      <c r="P113" s="69"/>
      <c r="Q113" s="69"/>
      <c r="R113" s="45">
        <v>3805</v>
      </c>
      <c r="S113" s="45">
        <v>4000</v>
      </c>
      <c r="T113" s="69"/>
      <c r="U113" s="69"/>
      <c r="V113" s="45">
        <v>4000</v>
      </c>
    </row>
    <row r="114" spans="1:23" ht="38.25">
      <c r="A114" s="54" t="s">
        <v>210</v>
      </c>
      <c r="B114" s="68" t="s">
        <v>244</v>
      </c>
      <c r="C114" s="40" t="s">
        <v>230</v>
      </c>
      <c r="D114" s="69"/>
      <c r="E114" s="69"/>
      <c r="F114" s="73" t="s">
        <v>245</v>
      </c>
      <c r="G114" s="68">
        <v>10000</v>
      </c>
      <c r="H114" s="69"/>
      <c r="I114" s="69"/>
      <c r="J114" s="68">
        <v>10000</v>
      </c>
      <c r="K114" s="69"/>
      <c r="L114" s="69"/>
      <c r="M114" s="69"/>
      <c r="N114" s="69"/>
      <c r="O114" s="45">
        <v>600</v>
      </c>
      <c r="P114" s="69"/>
      <c r="Q114" s="69"/>
      <c r="R114" s="45">
        <v>600</v>
      </c>
      <c r="S114" s="45">
        <v>6000</v>
      </c>
      <c r="T114" s="69"/>
      <c r="U114" s="69"/>
      <c r="V114" s="45">
        <v>6000</v>
      </c>
    </row>
    <row r="115" spans="1:23" ht="36">
      <c r="A115" s="54" t="s">
        <v>213</v>
      </c>
      <c r="B115" s="68" t="s">
        <v>246</v>
      </c>
      <c r="C115" s="40" t="s">
        <v>230</v>
      </c>
      <c r="D115" s="69"/>
      <c r="E115" s="69"/>
      <c r="F115" s="46" t="s">
        <v>247</v>
      </c>
      <c r="G115" s="68">
        <v>12400</v>
      </c>
      <c r="H115" s="69"/>
      <c r="I115" s="69"/>
      <c r="J115" s="68">
        <v>12400</v>
      </c>
      <c r="K115" s="69"/>
      <c r="L115" s="69"/>
      <c r="M115" s="69"/>
      <c r="N115" s="69"/>
      <c r="O115" s="45">
        <v>3000</v>
      </c>
      <c r="P115" s="69"/>
      <c r="Q115" s="69"/>
      <c r="R115" s="45">
        <v>3000</v>
      </c>
      <c r="S115" s="45">
        <v>1000</v>
      </c>
      <c r="T115" s="69"/>
      <c r="U115" s="69"/>
      <c r="V115" s="45">
        <v>1000</v>
      </c>
    </row>
    <row r="116" spans="1:23" ht="38.25">
      <c r="A116" s="54" t="s">
        <v>216</v>
      </c>
      <c r="B116" s="68" t="s">
        <v>248</v>
      </c>
      <c r="C116" s="40" t="s">
        <v>230</v>
      </c>
      <c r="D116" s="69"/>
      <c r="E116" s="69"/>
      <c r="F116" s="73" t="s">
        <v>249</v>
      </c>
      <c r="G116" s="68">
        <v>10000</v>
      </c>
      <c r="H116" s="69"/>
      <c r="I116" s="69"/>
      <c r="J116" s="68">
        <v>7000</v>
      </c>
      <c r="K116" s="69"/>
      <c r="L116" s="69"/>
      <c r="M116" s="69"/>
      <c r="N116" s="69"/>
      <c r="O116" s="45">
        <v>364</v>
      </c>
      <c r="P116" s="69"/>
      <c r="Q116" s="69"/>
      <c r="R116" s="45">
        <v>364</v>
      </c>
      <c r="S116" s="74">
        <v>3636</v>
      </c>
      <c r="T116" s="69"/>
      <c r="U116" s="69"/>
      <c r="V116" s="74">
        <v>3636</v>
      </c>
      <c r="W116" s="2" t="s">
        <v>24</v>
      </c>
    </row>
    <row r="117" spans="1:23" ht="51">
      <c r="A117" s="54" t="s">
        <v>219</v>
      </c>
      <c r="B117" s="68" t="s">
        <v>250</v>
      </c>
      <c r="C117" s="40" t="s">
        <v>230</v>
      </c>
      <c r="D117" s="69"/>
      <c r="E117" s="69"/>
      <c r="F117" s="73"/>
      <c r="G117" s="68">
        <v>24000</v>
      </c>
      <c r="H117" s="69"/>
      <c r="I117" s="69"/>
      <c r="J117" s="68">
        <v>17000</v>
      </c>
      <c r="K117" s="69"/>
      <c r="L117" s="69"/>
      <c r="M117" s="69"/>
      <c r="N117" s="69"/>
      <c r="O117" s="45">
        <v>464</v>
      </c>
      <c r="P117" s="69"/>
      <c r="Q117" s="69"/>
      <c r="R117" s="45">
        <v>464</v>
      </c>
      <c r="S117" s="74">
        <v>5000</v>
      </c>
      <c r="T117" s="69"/>
      <c r="U117" s="69"/>
      <c r="V117" s="74">
        <v>5000</v>
      </c>
      <c r="W117" s="2" t="s">
        <v>24</v>
      </c>
    </row>
    <row r="118" spans="1:23" ht="36">
      <c r="A118" s="54" t="s">
        <v>222</v>
      </c>
      <c r="B118" s="68" t="s">
        <v>251</v>
      </c>
      <c r="C118" s="40" t="s">
        <v>230</v>
      </c>
      <c r="D118" s="69"/>
      <c r="E118" s="69"/>
      <c r="F118" s="46" t="s">
        <v>252</v>
      </c>
      <c r="G118" s="68">
        <v>6000</v>
      </c>
      <c r="H118" s="69"/>
      <c r="I118" s="69"/>
      <c r="J118" s="68">
        <v>6000</v>
      </c>
      <c r="K118" s="69"/>
      <c r="L118" s="69"/>
      <c r="M118" s="69"/>
      <c r="N118" s="69"/>
      <c r="O118" s="45">
        <v>900</v>
      </c>
      <c r="P118" s="69"/>
      <c r="Q118" s="69"/>
      <c r="R118" s="45">
        <v>900</v>
      </c>
      <c r="S118" s="45">
        <v>2000</v>
      </c>
      <c r="T118" s="69"/>
      <c r="U118" s="69"/>
      <c r="V118" s="45">
        <v>2000</v>
      </c>
    </row>
    <row r="119" spans="1:23" s="38" customFormat="1" ht="18.75">
      <c r="A119" s="34" t="s">
        <v>253</v>
      </c>
      <c r="B119" s="39" t="s">
        <v>254</v>
      </c>
      <c r="C119" s="36"/>
      <c r="D119" s="37"/>
      <c r="E119" s="37"/>
      <c r="F119" s="37"/>
      <c r="G119" s="32">
        <f>G123+G120</f>
        <v>296012</v>
      </c>
      <c r="H119" s="32">
        <f t="shared" ref="H119:V119" si="25">H123+H120</f>
        <v>0</v>
      </c>
      <c r="I119" s="32">
        <f t="shared" si="25"/>
        <v>100030.2</v>
      </c>
      <c r="J119" s="32">
        <f t="shared" si="25"/>
        <v>149154</v>
      </c>
      <c r="K119" s="32">
        <f t="shared" si="25"/>
        <v>0</v>
      </c>
      <c r="L119" s="32">
        <f t="shared" si="25"/>
        <v>0</v>
      </c>
      <c r="M119" s="32">
        <f t="shared" si="25"/>
        <v>0</v>
      </c>
      <c r="N119" s="32">
        <f t="shared" si="25"/>
        <v>0</v>
      </c>
      <c r="O119" s="32">
        <f t="shared" si="25"/>
        <v>132702</v>
      </c>
      <c r="P119" s="32">
        <f t="shared" si="25"/>
        <v>0</v>
      </c>
      <c r="Q119" s="32">
        <f t="shared" si="25"/>
        <v>88000</v>
      </c>
      <c r="R119" s="32">
        <f t="shared" si="25"/>
        <v>44702</v>
      </c>
      <c r="S119" s="32">
        <f t="shared" si="25"/>
        <v>39452</v>
      </c>
      <c r="T119" s="32">
        <f t="shared" si="25"/>
        <v>0</v>
      </c>
      <c r="U119" s="32">
        <f t="shared" si="25"/>
        <v>500</v>
      </c>
      <c r="V119" s="32">
        <f t="shared" si="25"/>
        <v>39026</v>
      </c>
      <c r="W119" s="2"/>
    </row>
    <row r="120" spans="1:23" s="38" customFormat="1" ht="25.5">
      <c r="A120" s="34" t="s">
        <v>25</v>
      </c>
      <c r="B120" s="39" t="s">
        <v>26</v>
      </c>
      <c r="C120" s="36"/>
      <c r="D120" s="37"/>
      <c r="E120" s="37"/>
      <c r="F120" s="37"/>
      <c r="G120" s="32">
        <f>SUM(G121:G122)</f>
        <v>159912</v>
      </c>
      <c r="H120" s="32">
        <f t="shared" ref="H120:V120" si="26">SUM(H121:H122)</f>
        <v>0</v>
      </c>
      <c r="I120" s="32">
        <f t="shared" si="26"/>
        <v>100030.2</v>
      </c>
      <c r="J120" s="32">
        <f t="shared" si="26"/>
        <v>20554</v>
      </c>
      <c r="K120" s="32">
        <f t="shared" si="26"/>
        <v>0</v>
      </c>
      <c r="L120" s="32">
        <f t="shared" si="26"/>
        <v>0</v>
      </c>
      <c r="M120" s="32">
        <f t="shared" si="26"/>
        <v>0</v>
      </c>
      <c r="N120" s="32">
        <f t="shared" si="26"/>
        <v>0</v>
      </c>
      <c r="O120" s="32">
        <f t="shared" si="26"/>
        <v>108128</v>
      </c>
      <c r="P120" s="32">
        <f t="shared" si="26"/>
        <v>0</v>
      </c>
      <c r="Q120" s="32">
        <f t="shared" si="26"/>
        <v>88000</v>
      </c>
      <c r="R120" s="32">
        <f t="shared" si="26"/>
        <v>20128</v>
      </c>
      <c r="S120" s="32">
        <f t="shared" si="26"/>
        <v>852</v>
      </c>
      <c r="T120" s="32">
        <f t="shared" si="26"/>
        <v>0</v>
      </c>
      <c r="U120" s="32">
        <f t="shared" si="26"/>
        <v>500</v>
      </c>
      <c r="V120" s="32">
        <f t="shared" si="26"/>
        <v>426</v>
      </c>
      <c r="W120" s="2"/>
    </row>
    <row r="121" spans="1:23" s="38" customFormat="1" ht="67.5">
      <c r="A121" s="54" t="s">
        <v>115</v>
      </c>
      <c r="B121" s="41" t="s">
        <v>255</v>
      </c>
      <c r="C121" s="40" t="s">
        <v>256</v>
      </c>
      <c r="D121" s="37"/>
      <c r="E121" s="37"/>
      <c r="F121" s="42" t="s">
        <v>257</v>
      </c>
      <c r="G121" s="65">
        <v>108554</v>
      </c>
      <c r="H121" s="43"/>
      <c r="I121" s="43">
        <f>G121-J121</f>
        <v>88000</v>
      </c>
      <c r="J121" s="75">
        <v>20554</v>
      </c>
      <c r="K121" s="43"/>
      <c r="L121" s="43"/>
      <c r="M121" s="43"/>
      <c r="N121" s="43"/>
      <c r="O121" s="43">
        <f>Q121+R121</f>
        <v>108128</v>
      </c>
      <c r="P121" s="43"/>
      <c r="Q121" s="43">
        <v>88000</v>
      </c>
      <c r="R121" s="43">
        <f>J121-426</f>
        <v>20128</v>
      </c>
      <c r="S121" s="45">
        <v>426</v>
      </c>
      <c r="T121" s="43"/>
      <c r="U121" s="43"/>
      <c r="V121" s="45">
        <v>426</v>
      </c>
      <c r="W121" s="2"/>
    </row>
    <row r="122" spans="1:23" s="38" customFormat="1" ht="72">
      <c r="A122" s="54" t="s">
        <v>198</v>
      </c>
      <c r="B122" s="49" t="s">
        <v>258</v>
      </c>
      <c r="C122" s="40" t="s">
        <v>256</v>
      </c>
      <c r="D122" s="37"/>
      <c r="E122" s="37"/>
      <c r="F122" s="46" t="s">
        <v>259</v>
      </c>
      <c r="G122" s="76">
        <v>51358</v>
      </c>
      <c r="H122" s="76"/>
      <c r="I122" s="76">
        <v>12030.199999999999</v>
      </c>
      <c r="J122" s="75"/>
      <c r="K122" s="43"/>
      <c r="L122" s="43"/>
      <c r="M122" s="43"/>
      <c r="N122" s="43"/>
      <c r="O122" s="43"/>
      <c r="P122" s="43"/>
      <c r="Q122" s="43"/>
      <c r="R122" s="43"/>
      <c r="S122" s="45">
        <v>426</v>
      </c>
      <c r="T122" s="43"/>
      <c r="U122" s="43">
        <v>500</v>
      </c>
      <c r="V122" s="45"/>
      <c r="W122" s="2"/>
    </row>
    <row r="123" spans="1:23" s="38" customFormat="1" ht="25.5">
      <c r="A123" s="34"/>
      <c r="B123" s="39" t="s">
        <v>50</v>
      </c>
      <c r="C123" s="36"/>
      <c r="D123" s="37"/>
      <c r="E123" s="37"/>
      <c r="F123" s="37"/>
      <c r="G123" s="32">
        <f>SUM(G124:G134)</f>
        <v>136100</v>
      </c>
      <c r="H123" s="32">
        <f t="shared" ref="H123:V123" si="27">SUM(H124:H134)</f>
        <v>0</v>
      </c>
      <c r="I123" s="32">
        <f t="shared" si="27"/>
        <v>0</v>
      </c>
      <c r="J123" s="32">
        <f t="shared" si="27"/>
        <v>128600</v>
      </c>
      <c r="K123" s="32">
        <f t="shared" si="27"/>
        <v>0</v>
      </c>
      <c r="L123" s="32">
        <f t="shared" si="27"/>
        <v>0</v>
      </c>
      <c r="M123" s="32">
        <f t="shared" si="27"/>
        <v>0</v>
      </c>
      <c r="N123" s="32">
        <f t="shared" si="27"/>
        <v>0</v>
      </c>
      <c r="O123" s="32">
        <f t="shared" si="27"/>
        <v>24574</v>
      </c>
      <c r="P123" s="32">
        <f t="shared" si="27"/>
        <v>0</v>
      </c>
      <c r="Q123" s="32">
        <f t="shared" si="27"/>
        <v>0</v>
      </c>
      <c r="R123" s="32">
        <f t="shared" si="27"/>
        <v>24574</v>
      </c>
      <c r="S123" s="32">
        <f t="shared" si="27"/>
        <v>38600</v>
      </c>
      <c r="T123" s="32">
        <f t="shared" si="27"/>
        <v>0</v>
      </c>
      <c r="U123" s="32">
        <f t="shared" si="27"/>
        <v>0</v>
      </c>
      <c r="V123" s="32">
        <f t="shared" si="27"/>
        <v>38600</v>
      </c>
      <c r="W123" s="2"/>
    </row>
    <row r="124" spans="1:23" ht="38.25">
      <c r="A124" s="40">
        <v>1</v>
      </c>
      <c r="B124" s="66" t="s">
        <v>260</v>
      </c>
      <c r="C124" s="40" t="s">
        <v>256</v>
      </c>
      <c r="D124" s="69"/>
      <c r="E124" s="69"/>
      <c r="F124" s="40" t="s">
        <v>261</v>
      </c>
      <c r="G124" s="66">
        <v>14870</v>
      </c>
      <c r="H124" s="69"/>
      <c r="I124" s="69"/>
      <c r="J124" s="66">
        <v>12500</v>
      </c>
      <c r="K124" s="69"/>
      <c r="L124" s="69"/>
      <c r="M124" s="69"/>
      <c r="N124" s="69"/>
      <c r="O124" s="45">
        <v>5325</v>
      </c>
      <c r="P124" s="69"/>
      <c r="Q124" s="69"/>
      <c r="R124" s="45">
        <v>5325</v>
      </c>
      <c r="S124" s="45">
        <v>6600</v>
      </c>
      <c r="T124" s="69"/>
      <c r="U124" s="69"/>
      <c r="V124" s="45">
        <v>6600</v>
      </c>
    </row>
    <row r="125" spans="1:23" ht="38.25">
      <c r="A125" s="40">
        <v>2</v>
      </c>
      <c r="B125" s="66" t="s">
        <v>262</v>
      </c>
      <c r="C125" s="40" t="s">
        <v>256</v>
      </c>
      <c r="D125" s="69"/>
      <c r="E125" s="69"/>
      <c r="F125" s="40" t="s">
        <v>263</v>
      </c>
      <c r="G125" s="66">
        <v>14600</v>
      </c>
      <c r="H125" s="69"/>
      <c r="I125" s="69"/>
      <c r="J125" s="66">
        <v>12600</v>
      </c>
      <c r="K125" s="69"/>
      <c r="L125" s="69"/>
      <c r="M125" s="69"/>
      <c r="N125" s="69"/>
      <c r="O125" s="45">
        <v>5622</v>
      </c>
      <c r="P125" s="69"/>
      <c r="Q125" s="69"/>
      <c r="R125" s="45">
        <v>5622</v>
      </c>
      <c r="S125" s="45">
        <v>5000</v>
      </c>
      <c r="T125" s="69"/>
      <c r="U125" s="69"/>
      <c r="V125" s="45">
        <v>5000</v>
      </c>
    </row>
    <row r="126" spans="1:23" ht="38.25">
      <c r="A126" s="40">
        <v>3</v>
      </c>
      <c r="B126" s="66" t="s">
        <v>264</v>
      </c>
      <c r="C126" s="40" t="s">
        <v>256</v>
      </c>
      <c r="D126" s="69"/>
      <c r="E126" s="69"/>
      <c r="F126" s="40" t="s">
        <v>265</v>
      </c>
      <c r="G126" s="66">
        <v>10500</v>
      </c>
      <c r="H126" s="69"/>
      <c r="I126" s="69"/>
      <c r="J126" s="66">
        <v>9495</v>
      </c>
      <c r="K126" s="69"/>
      <c r="L126" s="69"/>
      <c r="M126" s="69"/>
      <c r="N126" s="69"/>
      <c r="O126" s="45">
        <v>6312</v>
      </c>
      <c r="P126" s="69"/>
      <c r="Q126" s="69"/>
      <c r="R126" s="45">
        <v>6312</v>
      </c>
      <c r="S126" s="45">
        <v>2700</v>
      </c>
      <c r="T126" s="69"/>
      <c r="U126" s="69"/>
      <c r="V126" s="45">
        <v>2700</v>
      </c>
    </row>
    <row r="127" spans="1:23" ht="38.25">
      <c r="A127" s="40">
        <v>4</v>
      </c>
      <c r="B127" s="66" t="s">
        <v>266</v>
      </c>
      <c r="C127" s="40" t="s">
        <v>256</v>
      </c>
      <c r="D127" s="69"/>
      <c r="E127" s="69"/>
      <c r="F127" s="40" t="s">
        <v>267</v>
      </c>
      <c r="G127" s="66">
        <v>8500</v>
      </c>
      <c r="H127" s="69"/>
      <c r="I127" s="69"/>
      <c r="J127" s="66">
        <v>6375</v>
      </c>
      <c r="K127" s="69"/>
      <c r="L127" s="69"/>
      <c r="M127" s="69"/>
      <c r="N127" s="69"/>
      <c r="O127" s="45">
        <v>2233</v>
      </c>
      <c r="P127" s="69"/>
      <c r="Q127" s="69"/>
      <c r="R127" s="45">
        <v>2233</v>
      </c>
      <c r="S127" s="45">
        <v>2200</v>
      </c>
      <c r="T127" s="69"/>
      <c r="U127" s="69"/>
      <c r="V127" s="45">
        <v>2200</v>
      </c>
    </row>
    <row r="128" spans="1:23" ht="36">
      <c r="A128" s="40">
        <v>5</v>
      </c>
      <c r="B128" s="41" t="s">
        <v>268</v>
      </c>
      <c r="C128" s="40" t="s">
        <v>256</v>
      </c>
      <c r="D128" s="69"/>
      <c r="E128" s="69"/>
      <c r="F128" s="46" t="s">
        <v>269</v>
      </c>
      <c r="G128" s="66">
        <v>9500</v>
      </c>
      <c r="H128" s="69"/>
      <c r="I128" s="69"/>
      <c r="J128" s="66">
        <v>9500</v>
      </c>
      <c r="K128" s="69"/>
      <c r="L128" s="69"/>
      <c r="M128" s="69"/>
      <c r="N128" s="69"/>
      <c r="O128" s="45">
        <v>416</v>
      </c>
      <c r="P128" s="69"/>
      <c r="Q128" s="69"/>
      <c r="R128" s="45">
        <v>416</v>
      </c>
      <c r="S128" s="45">
        <v>2000</v>
      </c>
      <c r="T128" s="69"/>
      <c r="U128" s="69"/>
      <c r="V128" s="45">
        <v>2000</v>
      </c>
      <c r="W128" s="2" t="s">
        <v>24</v>
      </c>
    </row>
    <row r="129" spans="1:23" ht="36">
      <c r="A129" s="40">
        <v>6</v>
      </c>
      <c r="B129" s="41" t="s">
        <v>270</v>
      </c>
      <c r="C129" s="40" t="s">
        <v>256</v>
      </c>
      <c r="D129" s="69"/>
      <c r="E129" s="69"/>
      <c r="F129" s="46" t="s">
        <v>271</v>
      </c>
      <c r="G129" s="66">
        <v>10000</v>
      </c>
      <c r="H129" s="69"/>
      <c r="I129" s="69"/>
      <c r="J129" s="66">
        <v>10000</v>
      </c>
      <c r="K129" s="69"/>
      <c r="L129" s="69"/>
      <c r="M129" s="69"/>
      <c r="N129" s="69"/>
      <c r="O129" s="45">
        <v>666</v>
      </c>
      <c r="P129" s="69"/>
      <c r="Q129" s="69"/>
      <c r="R129" s="45">
        <v>666</v>
      </c>
      <c r="S129" s="45">
        <v>2000</v>
      </c>
      <c r="T129" s="69"/>
      <c r="U129" s="69"/>
      <c r="V129" s="45">
        <v>2000</v>
      </c>
      <c r="W129" s="2" t="s">
        <v>24</v>
      </c>
    </row>
    <row r="130" spans="1:23" ht="25.5">
      <c r="A130" s="40">
        <v>7</v>
      </c>
      <c r="B130" s="41" t="s">
        <v>272</v>
      </c>
      <c r="C130" s="40" t="s">
        <v>256</v>
      </c>
      <c r="D130" s="69"/>
      <c r="E130" s="69"/>
      <c r="F130" s="46"/>
      <c r="G130" s="66">
        <v>6000</v>
      </c>
      <c r="H130" s="69"/>
      <c r="I130" s="69"/>
      <c r="J130" s="66">
        <v>6000</v>
      </c>
      <c r="K130" s="69"/>
      <c r="L130" s="69"/>
      <c r="M130" s="69"/>
      <c r="N130" s="69"/>
      <c r="O130" s="45">
        <v>0</v>
      </c>
      <c r="P130" s="69"/>
      <c r="Q130" s="69"/>
      <c r="R130" s="45">
        <v>0</v>
      </c>
      <c r="S130" s="45">
        <v>2000</v>
      </c>
      <c r="T130" s="69"/>
      <c r="U130" s="69"/>
      <c r="V130" s="45">
        <v>2000</v>
      </c>
      <c r="W130" s="2" t="s">
        <v>24</v>
      </c>
    </row>
    <row r="131" spans="1:23" ht="51">
      <c r="A131" s="40">
        <v>8</v>
      </c>
      <c r="B131" s="41" t="s">
        <v>273</v>
      </c>
      <c r="C131" s="40" t="s">
        <v>256</v>
      </c>
      <c r="D131" s="69"/>
      <c r="E131" s="69"/>
      <c r="F131" s="40" t="s">
        <v>274</v>
      </c>
      <c r="G131" s="66">
        <v>30000</v>
      </c>
      <c r="H131" s="69"/>
      <c r="I131" s="69"/>
      <c r="J131" s="66">
        <v>30000</v>
      </c>
      <c r="K131" s="69"/>
      <c r="L131" s="69"/>
      <c r="M131" s="69"/>
      <c r="N131" s="69"/>
      <c r="O131" s="45">
        <v>0</v>
      </c>
      <c r="P131" s="69"/>
      <c r="Q131" s="69"/>
      <c r="R131" s="45">
        <v>0</v>
      </c>
      <c r="S131" s="45">
        <v>5000</v>
      </c>
      <c r="T131" s="69"/>
      <c r="U131" s="69"/>
      <c r="V131" s="45">
        <v>5000</v>
      </c>
      <c r="W131" s="2" t="s">
        <v>24</v>
      </c>
    </row>
    <row r="132" spans="1:23" ht="51">
      <c r="A132" s="40">
        <v>9</v>
      </c>
      <c r="B132" s="66" t="s">
        <v>275</v>
      </c>
      <c r="C132" s="40" t="s">
        <v>256</v>
      </c>
      <c r="D132" s="69"/>
      <c r="E132" s="69"/>
      <c r="F132" s="40" t="s">
        <v>276</v>
      </c>
      <c r="G132" s="66">
        <v>9500</v>
      </c>
      <c r="H132" s="69"/>
      <c r="I132" s="69"/>
      <c r="J132" s="66">
        <v>9500</v>
      </c>
      <c r="K132" s="69"/>
      <c r="L132" s="69"/>
      <c r="M132" s="69"/>
      <c r="N132" s="69"/>
      <c r="O132" s="45">
        <v>2000</v>
      </c>
      <c r="P132" s="69"/>
      <c r="Q132" s="69"/>
      <c r="R132" s="45">
        <v>2000</v>
      </c>
      <c r="S132" s="45">
        <v>1800</v>
      </c>
      <c r="T132" s="69"/>
      <c r="U132" s="69"/>
      <c r="V132" s="45">
        <v>1800</v>
      </c>
    </row>
    <row r="133" spans="1:23" ht="51">
      <c r="A133" s="40">
        <v>10</v>
      </c>
      <c r="B133" s="66" t="s">
        <v>277</v>
      </c>
      <c r="C133" s="40" t="s">
        <v>256</v>
      </c>
      <c r="D133" s="69"/>
      <c r="E133" s="69"/>
      <c r="F133" s="40" t="s">
        <v>278</v>
      </c>
      <c r="G133" s="66">
        <v>12000</v>
      </c>
      <c r="H133" s="69"/>
      <c r="I133" s="69"/>
      <c r="J133" s="66">
        <v>12000</v>
      </c>
      <c r="K133" s="69"/>
      <c r="L133" s="69"/>
      <c r="M133" s="69"/>
      <c r="N133" s="69"/>
      <c r="O133" s="45">
        <v>700</v>
      </c>
      <c r="P133" s="69"/>
      <c r="Q133" s="69"/>
      <c r="R133" s="45">
        <v>700</v>
      </c>
      <c r="S133" s="45">
        <v>6000</v>
      </c>
      <c r="T133" s="69"/>
      <c r="U133" s="69"/>
      <c r="V133" s="45">
        <v>6000</v>
      </c>
    </row>
    <row r="134" spans="1:23" ht="51">
      <c r="A134" s="40">
        <v>11</v>
      </c>
      <c r="B134" s="66" t="s">
        <v>279</v>
      </c>
      <c r="C134" s="40" t="s">
        <v>256</v>
      </c>
      <c r="D134" s="69"/>
      <c r="E134" s="69"/>
      <c r="F134" s="40" t="s">
        <v>280</v>
      </c>
      <c r="G134" s="66">
        <v>10630</v>
      </c>
      <c r="H134" s="69"/>
      <c r="I134" s="69"/>
      <c r="J134" s="66">
        <v>10630</v>
      </c>
      <c r="K134" s="69"/>
      <c r="L134" s="69"/>
      <c r="M134" s="69"/>
      <c r="N134" s="69"/>
      <c r="O134" s="45">
        <v>1300</v>
      </c>
      <c r="P134" s="69"/>
      <c r="Q134" s="69"/>
      <c r="R134" s="45">
        <v>1300</v>
      </c>
      <c r="S134" s="45">
        <v>3300</v>
      </c>
      <c r="T134" s="69"/>
      <c r="U134" s="69"/>
      <c r="V134" s="45">
        <v>3300</v>
      </c>
    </row>
    <row r="135" spans="1:23" s="38" customFormat="1" ht="18.75">
      <c r="A135" s="77" t="s">
        <v>281</v>
      </c>
      <c r="B135" s="39" t="s">
        <v>282</v>
      </c>
      <c r="C135" s="36"/>
      <c r="D135" s="37"/>
      <c r="E135" s="37"/>
      <c r="F135" s="37"/>
      <c r="G135" s="32">
        <f>G139</f>
        <v>280473</v>
      </c>
      <c r="H135" s="32">
        <f>H139</f>
        <v>0</v>
      </c>
      <c r="I135" s="32">
        <f>I139</f>
        <v>0</v>
      </c>
      <c r="J135" s="32">
        <f>J136+J139</f>
        <v>247761</v>
      </c>
      <c r="K135" s="32">
        <f t="shared" ref="K135:V135" si="28">K136+K139</f>
        <v>0</v>
      </c>
      <c r="L135" s="32">
        <f t="shared" si="28"/>
        <v>0</v>
      </c>
      <c r="M135" s="32">
        <f t="shared" si="28"/>
        <v>0</v>
      </c>
      <c r="N135" s="32">
        <f t="shared" si="28"/>
        <v>0</v>
      </c>
      <c r="O135" s="32">
        <f t="shared" si="28"/>
        <v>198267.02</v>
      </c>
      <c r="P135" s="32">
        <f t="shared" si="28"/>
        <v>0</v>
      </c>
      <c r="Q135" s="32">
        <f t="shared" si="28"/>
        <v>0</v>
      </c>
      <c r="R135" s="32">
        <f t="shared" si="28"/>
        <v>198267.02</v>
      </c>
      <c r="S135" s="32">
        <f t="shared" si="28"/>
        <v>40351</v>
      </c>
      <c r="T135" s="32">
        <f t="shared" si="28"/>
        <v>0</v>
      </c>
      <c r="U135" s="32">
        <f t="shared" si="28"/>
        <v>0</v>
      </c>
      <c r="V135" s="32">
        <f t="shared" si="28"/>
        <v>40351</v>
      </c>
      <c r="W135" s="2"/>
    </row>
    <row r="136" spans="1:23" s="38" customFormat="1" ht="25.5">
      <c r="A136" s="34"/>
      <c r="B136" s="39" t="s">
        <v>26</v>
      </c>
      <c r="C136" s="36"/>
      <c r="D136" s="37"/>
      <c r="E136" s="37"/>
      <c r="F136" s="37"/>
      <c r="G136" s="32">
        <f t="shared" ref="G136:U136" si="29">SUM(G137:G138)</f>
        <v>106371</v>
      </c>
      <c r="H136" s="32">
        <f t="shared" si="29"/>
        <v>0</v>
      </c>
      <c r="I136" s="32">
        <f t="shared" si="29"/>
        <v>0</v>
      </c>
      <c r="J136" s="32">
        <f t="shared" si="29"/>
        <v>3688</v>
      </c>
      <c r="K136" s="32">
        <f t="shared" si="29"/>
        <v>0</v>
      </c>
      <c r="L136" s="32">
        <f t="shared" si="29"/>
        <v>0</v>
      </c>
      <c r="M136" s="32">
        <f t="shared" si="29"/>
        <v>0</v>
      </c>
      <c r="N136" s="32">
        <f t="shared" si="29"/>
        <v>0</v>
      </c>
      <c r="O136" s="32">
        <f t="shared" si="29"/>
        <v>0</v>
      </c>
      <c r="P136" s="32">
        <f t="shared" si="29"/>
        <v>0</v>
      </c>
      <c r="Q136" s="32">
        <f t="shared" si="29"/>
        <v>0</v>
      </c>
      <c r="R136" s="32">
        <f t="shared" si="29"/>
        <v>0</v>
      </c>
      <c r="S136" s="32">
        <f t="shared" si="29"/>
        <v>3688</v>
      </c>
      <c r="T136" s="32">
        <f t="shared" si="29"/>
        <v>0</v>
      </c>
      <c r="U136" s="32">
        <f t="shared" si="29"/>
        <v>0</v>
      </c>
      <c r="V136" s="32">
        <f>SUM(V137:V138)</f>
        <v>3688</v>
      </c>
      <c r="W136" s="2"/>
    </row>
    <row r="137" spans="1:23" ht="38.25">
      <c r="A137" s="40">
        <v>1</v>
      </c>
      <c r="B137" s="66" t="s">
        <v>283</v>
      </c>
      <c r="C137" s="40"/>
      <c r="D137" s="69"/>
      <c r="E137" s="69"/>
      <c r="F137" s="40" t="s">
        <v>284</v>
      </c>
      <c r="G137" s="66">
        <v>31156</v>
      </c>
      <c r="H137" s="69"/>
      <c r="I137" s="69"/>
      <c r="J137" s="66">
        <v>1244</v>
      </c>
      <c r="K137" s="69"/>
      <c r="L137" s="69"/>
      <c r="M137" s="69"/>
      <c r="N137" s="69"/>
      <c r="O137" s="45"/>
      <c r="P137" s="69"/>
      <c r="Q137" s="69"/>
      <c r="R137" s="45"/>
      <c r="S137" s="45">
        <v>1244</v>
      </c>
      <c r="T137" s="69"/>
      <c r="U137" s="69"/>
      <c r="V137" s="45">
        <v>1244</v>
      </c>
    </row>
    <row r="138" spans="1:23" ht="76.5">
      <c r="A138" s="40">
        <v>2</v>
      </c>
      <c r="B138" s="66" t="s">
        <v>285</v>
      </c>
      <c r="C138" s="40"/>
      <c r="D138" s="69"/>
      <c r="E138" s="69"/>
      <c r="F138" s="40" t="s">
        <v>286</v>
      </c>
      <c r="G138" s="66">
        <v>75215</v>
      </c>
      <c r="H138" s="69"/>
      <c r="I138" s="69"/>
      <c r="J138" s="66">
        <v>2444</v>
      </c>
      <c r="K138" s="69"/>
      <c r="L138" s="69"/>
      <c r="M138" s="69"/>
      <c r="N138" s="69"/>
      <c r="O138" s="45"/>
      <c r="P138" s="69"/>
      <c r="Q138" s="69"/>
      <c r="R138" s="45"/>
      <c r="S138" s="45">
        <v>2444</v>
      </c>
      <c r="T138" s="69"/>
      <c r="U138" s="69"/>
      <c r="V138" s="45">
        <v>2444</v>
      </c>
    </row>
    <row r="139" spans="1:23" s="38" customFormat="1" ht="25.5">
      <c r="A139" s="34"/>
      <c r="B139" s="39" t="s">
        <v>50</v>
      </c>
      <c r="C139" s="36"/>
      <c r="D139" s="37"/>
      <c r="E139" s="37"/>
      <c r="F139" s="37"/>
      <c r="G139" s="32">
        <f t="shared" ref="G139:V139" si="30">SUM(G140:G154)</f>
        <v>280473</v>
      </c>
      <c r="H139" s="32">
        <f t="shared" si="30"/>
        <v>0</v>
      </c>
      <c r="I139" s="32">
        <f t="shared" si="30"/>
        <v>0</v>
      </c>
      <c r="J139" s="32">
        <f t="shared" si="30"/>
        <v>244073</v>
      </c>
      <c r="K139" s="32">
        <f t="shared" si="30"/>
        <v>0</v>
      </c>
      <c r="L139" s="32">
        <f t="shared" si="30"/>
        <v>0</v>
      </c>
      <c r="M139" s="32">
        <f t="shared" si="30"/>
        <v>0</v>
      </c>
      <c r="N139" s="32">
        <f t="shared" si="30"/>
        <v>0</v>
      </c>
      <c r="O139" s="32">
        <f t="shared" si="30"/>
        <v>198267.02</v>
      </c>
      <c r="P139" s="32">
        <f t="shared" si="30"/>
        <v>0</v>
      </c>
      <c r="Q139" s="32">
        <f t="shared" si="30"/>
        <v>0</v>
      </c>
      <c r="R139" s="32">
        <f t="shared" si="30"/>
        <v>198267.02</v>
      </c>
      <c r="S139" s="32">
        <f t="shared" si="30"/>
        <v>36663</v>
      </c>
      <c r="T139" s="32">
        <f t="shared" si="30"/>
        <v>0</v>
      </c>
      <c r="U139" s="32">
        <f t="shared" si="30"/>
        <v>0</v>
      </c>
      <c r="V139" s="32">
        <f t="shared" si="30"/>
        <v>36663</v>
      </c>
      <c r="W139" s="2"/>
    </row>
    <row r="140" spans="1:23" ht="38.25">
      <c r="A140" s="40">
        <v>1</v>
      </c>
      <c r="B140" s="66" t="s">
        <v>287</v>
      </c>
      <c r="C140" s="40" t="s">
        <v>288</v>
      </c>
      <c r="D140" s="69"/>
      <c r="E140" s="69"/>
      <c r="F140" s="40" t="s">
        <v>289</v>
      </c>
      <c r="G140" s="66">
        <v>28123</v>
      </c>
      <c r="H140" s="69"/>
      <c r="I140" s="69"/>
      <c r="J140" s="66">
        <v>28123</v>
      </c>
      <c r="K140" s="69"/>
      <c r="L140" s="69"/>
      <c r="M140" s="69"/>
      <c r="N140" s="69"/>
      <c r="O140" s="45">
        <v>26700</v>
      </c>
      <c r="P140" s="69"/>
      <c r="Q140" s="69"/>
      <c r="R140" s="45">
        <v>26700</v>
      </c>
      <c r="S140" s="45">
        <v>500</v>
      </c>
      <c r="T140" s="69"/>
      <c r="U140" s="69"/>
      <c r="V140" s="45">
        <v>500</v>
      </c>
    </row>
    <row r="141" spans="1:23" ht="51">
      <c r="A141" s="40">
        <v>2</v>
      </c>
      <c r="B141" s="66" t="s">
        <v>290</v>
      </c>
      <c r="C141" s="40" t="s">
        <v>288</v>
      </c>
      <c r="D141" s="69"/>
      <c r="E141" s="69"/>
      <c r="F141" s="40" t="s">
        <v>291</v>
      </c>
      <c r="G141" s="66">
        <v>29950</v>
      </c>
      <c r="H141" s="69"/>
      <c r="I141" s="69"/>
      <c r="J141" s="66">
        <v>29950</v>
      </c>
      <c r="K141" s="69"/>
      <c r="L141" s="69"/>
      <c r="M141" s="69"/>
      <c r="N141" s="69"/>
      <c r="O141" s="45">
        <v>27000</v>
      </c>
      <c r="P141" s="69"/>
      <c r="Q141" s="69"/>
      <c r="R141" s="45">
        <v>27000</v>
      </c>
      <c r="S141" s="45">
        <v>1500</v>
      </c>
      <c r="T141" s="69"/>
      <c r="U141" s="69"/>
      <c r="V141" s="45">
        <v>1500</v>
      </c>
    </row>
    <row r="142" spans="1:23" ht="51">
      <c r="A142" s="40">
        <v>3</v>
      </c>
      <c r="B142" s="66" t="s">
        <v>292</v>
      </c>
      <c r="C142" s="40" t="s">
        <v>288</v>
      </c>
      <c r="D142" s="69"/>
      <c r="E142" s="69"/>
      <c r="F142" s="40" t="s">
        <v>293</v>
      </c>
      <c r="G142" s="66">
        <v>8000</v>
      </c>
      <c r="H142" s="69"/>
      <c r="I142" s="69"/>
      <c r="J142" s="66">
        <v>6000</v>
      </c>
      <c r="K142" s="69"/>
      <c r="L142" s="69"/>
      <c r="M142" s="69"/>
      <c r="N142" s="69"/>
      <c r="O142" s="45">
        <v>6000</v>
      </c>
      <c r="P142" s="69"/>
      <c r="Q142" s="69"/>
      <c r="R142" s="45">
        <v>6000</v>
      </c>
      <c r="S142" s="45">
        <v>0</v>
      </c>
      <c r="T142" s="69"/>
      <c r="U142" s="69"/>
      <c r="V142" s="45">
        <v>0</v>
      </c>
    </row>
    <row r="143" spans="1:23" ht="38.25">
      <c r="A143" s="40">
        <v>4</v>
      </c>
      <c r="B143" s="66" t="s">
        <v>294</v>
      </c>
      <c r="C143" s="40" t="s">
        <v>288</v>
      </c>
      <c r="D143" s="69"/>
      <c r="E143" s="69"/>
      <c r="F143" s="40" t="s">
        <v>295</v>
      </c>
      <c r="G143" s="66">
        <v>25000</v>
      </c>
      <c r="H143" s="69"/>
      <c r="I143" s="69"/>
      <c r="J143" s="66">
        <v>17000</v>
      </c>
      <c r="K143" s="69"/>
      <c r="L143" s="69"/>
      <c r="M143" s="69"/>
      <c r="N143" s="69"/>
      <c r="O143" s="45">
        <v>17000</v>
      </c>
      <c r="P143" s="69"/>
      <c r="Q143" s="69"/>
      <c r="R143" s="45">
        <v>17000</v>
      </c>
      <c r="S143" s="45">
        <v>0</v>
      </c>
      <c r="T143" s="69"/>
      <c r="U143" s="69"/>
      <c r="V143" s="45">
        <v>0</v>
      </c>
    </row>
    <row r="144" spans="1:23" ht="51">
      <c r="A144" s="40">
        <v>5</v>
      </c>
      <c r="B144" s="66" t="s">
        <v>296</v>
      </c>
      <c r="C144" s="40" t="s">
        <v>288</v>
      </c>
      <c r="D144" s="69"/>
      <c r="E144" s="69"/>
      <c r="F144" s="40" t="s">
        <v>297</v>
      </c>
      <c r="G144" s="66">
        <v>14000</v>
      </c>
      <c r="H144" s="69"/>
      <c r="I144" s="69"/>
      <c r="J144" s="66">
        <v>12500</v>
      </c>
      <c r="K144" s="69"/>
      <c r="L144" s="69"/>
      <c r="M144" s="69"/>
      <c r="N144" s="69"/>
      <c r="O144" s="45">
        <v>9700</v>
      </c>
      <c r="P144" s="69"/>
      <c r="Q144" s="69"/>
      <c r="R144" s="45">
        <v>9700</v>
      </c>
      <c r="S144" s="45">
        <v>2200</v>
      </c>
      <c r="T144" s="69"/>
      <c r="U144" s="69"/>
      <c r="V144" s="45">
        <v>2200</v>
      </c>
    </row>
    <row r="145" spans="1:26" ht="38.25">
      <c r="A145" s="40">
        <v>6</v>
      </c>
      <c r="B145" s="66" t="s">
        <v>298</v>
      </c>
      <c r="C145" s="40" t="s">
        <v>288</v>
      </c>
      <c r="D145" s="69"/>
      <c r="E145" s="69"/>
      <c r="F145" s="40" t="s">
        <v>299</v>
      </c>
      <c r="G145" s="66">
        <v>26000</v>
      </c>
      <c r="H145" s="69"/>
      <c r="I145" s="69"/>
      <c r="J145" s="66">
        <v>24000</v>
      </c>
      <c r="K145" s="69"/>
      <c r="L145" s="69"/>
      <c r="M145" s="69"/>
      <c r="N145" s="69"/>
      <c r="O145" s="45">
        <v>5700</v>
      </c>
      <c r="P145" s="69"/>
      <c r="Q145" s="69"/>
      <c r="R145" s="45">
        <v>5700</v>
      </c>
      <c r="S145" s="45">
        <v>15000</v>
      </c>
      <c r="T145" s="69"/>
      <c r="U145" s="69"/>
      <c r="V145" s="45">
        <v>15000</v>
      </c>
    </row>
    <row r="146" spans="1:26" ht="51">
      <c r="A146" s="40">
        <v>7</v>
      </c>
      <c r="B146" s="66" t="s">
        <v>300</v>
      </c>
      <c r="C146" s="40" t="s">
        <v>288</v>
      </c>
      <c r="D146" s="69"/>
      <c r="E146" s="69"/>
      <c r="F146" s="40" t="s">
        <v>301</v>
      </c>
      <c r="G146" s="66">
        <v>14900</v>
      </c>
      <c r="H146" s="69"/>
      <c r="I146" s="69"/>
      <c r="J146" s="66">
        <v>12500</v>
      </c>
      <c r="K146" s="69"/>
      <c r="L146" s="69"/>
      <c r="M146" s="69"/>
      <c r="N146" s="69"/>
      <c r="O146" s="45">
        <v>12000</v>
      </c>
      <c r="P146" s="69"/>
      <c r="Q146" s="69"/>
      <c r="R146" s="45">
        <v>12000</v>
      </c>
      <c r="S146" s="45">
        <v>500</v>
      </c>
      <c r="T146" s="69"/>
      <c r="U146" s="69"/>
      <c r="V146" s="45">
        <v>500</v>
      </c>
    </row>
    <row r="147" spans="1:26" ht="51">
      <c r="A147" s="40">
        <v>8</v>
      </c>
      <c r="B147" s="66" t="s">
        <v>302</v>
      </c>
      <c r="C147" s="40" t="s">
        <v>288</v>
      </c>
      <c r="D147" s="69"/>
      <c r="E147" s="69"/>
      <c r="F147" s="40" t="s">
        <v>303</v>
      </c>
      <c r="G147" s="66">
        <v>14000</v>
      </c>
      <c r="H147" s="69"/>
      <c r="I147" s="69"/>
      <c r="J147" s="66">
        <v>12500</v>
      </c>
      <c r="K147" s="69"/>
      <c r="L147" s="69"/>
      <c r="M147" s="69"/>
      <c r="N147" s="69"/>
      <c r="O147" s="45">
        <v>12500</v>
      </c>
      <c r="P147" s="69"/>
      <c r="Q147" s="69"/>
      <c r="R147" s="45">
        <v>12500</v>
      </c>
      <c r="S147" s="45">
        <v>0</v>
      </c>
      <c r="T147" s="69"/>
      <c r="U147" s="69"/>
      <c r="V147" s="45">
        <v>0</v>
      </c>
    </row>
    <row r="148" spans="1:26" ht="38.25">
      <c r="A148" s="40">
        <v>9</v>
      </c>
      <c r="B148" s="66" t="s">
        <v>304</v>
      </c>
      <c r="C148" s="40" t="s">
        <v>288</v>
      </c>
      <c r="D148" s="69"/>
      <c r="E148" s="69"/>
      <c r="F148" s="40" t="s">
        <v>305</v>
      </c>
      <c r="G148" s="66">
        <v>6000</v>
      </c>
      <c r="H148" s="69"/>
      <c r="I148" s="69"/>
      <c r="J148" s="66">
        <v>4500</v>
      </c>
      <c r="K148" s="69"/>
      <c r="L148" s="69"/>
      <c r="M148" s="69"/>
      <c r="N148" s="69"/>
      <c r="O148" s="45">
        <v>4500</v>
      </c>
      <c r="P148" s="69"/>
      <c r="Q148" s="69"/>
      <c r="R148" s="45">
        <v>4500</v>
      </c>
      <c r="S148" s="45">
        <v>0</v>
      </c>
      <c r="T148" s="69"/>
      <c r="U148" s="69"/>
      <c r="V148" s="45">
        <v>0</v>
      </c>
    </row>
    <row r="149" spans="1:26" ht="38.25">
      <c r="A149" s="40">
        <v>10</v>
      </c>
      <c r="B149" s="66" t="s">
        <v>306</v>
      </c>
      <c r="C149" s="40" t="s">
        <v>288</v>
      </c>
      <c r="D149" s="69"/>
      <c r="E149" s="69"/>
      <c r="F149" s="40" t="s">
        <v>307</v>
      </c>
      <c r="G149" s="66">
        <v>14500</v>
      </c>
      <c r="H149" s="69"/>
      <c r="I149" s="69"/>
      <c r="J149" s="66">
        <v>13250</v>
      </c>
      <c r="K149" s="69"/>
      <c r="L149" s="69"/>
      <c r="M149" s="69"/>
      <c r="N149" s="69"/>
      <c r="O149" s="45">
        <v>13250.02</v>
      </c>
      <c r="P149" s="69"/>
      <c r="Q149" s="69"/>
      <c r="R149" s="45">
        <v>13250.02</v>
      </c>
      <c r="S149" s="45">
        <v>0</v>
      </c>
      <c r="T149" s="69"/>
      <c r="U149" s="69"/>
      <c r="V149" s="45">
        <v>0</v>
      </c>
    </row>
    <row r="150" spans="1:26" ht="51">
      <c r="A150" s="40">
        <v>11</v>
      </c>
      <c r="B150" s="66" t="s">
        <v>308</v>
      </c>
      <c r="C150" s="40" t="s">
        <v>288</v>
      </c>
      <c r="D150" s="69"/>
      <c r="E150" s="69"/>
      <c r="F150" s="40" t="s">
        <v>309</v>
      </c>
      <c r="G150" s="66">
        <v>19000</v>
      </c>
      <c r="H150" s="69"/>
      <c r="I150" s="69"/>
      <c r="J150" s="66">
        <v>14250</v>
      </c>
      <c r="K150" s="69"/>
      <c r="L150" s="69"/>
      <c r="M150" s="69"/>
      <c r="N150" s="69"/>
      <c r="O150" s="45">
        <v>12987</v>
      </c>
      <c r="P150" s="69"/>
      <c r="Q150" s="69"/>
      <c r="R150" s="45">
        <v>12987</v>
      </c>
      <c r="S150" s="45">
        <v>1263</v>
      </c>
      <c r="T150" s="69"/>
      <c r="U150" s="69"/>
      <c r="V150" s="45">
        <v>1263</v>
      </c>
    </row>
    <row r="151" spans="1:26" ht="38.25">
      <c r="A151" s="40">
        <v>12</v>
      </c>
      <c r="B151" s="66" t="s">
        <v>310</v>
      </c>
      <c r="C151" s="40" t="s">
        <v>288</v>
      </c>
      <c r="D151" s="69"/>
      <c r="E151" s="69"/>
      <c r="F151" s="40" t="s">
        <v>311</v>
      </c>
      <c r="G151" s="66">
        <v>14000</v>
      </c>
      <c r="H151" s="69"/>
      <c r="I151" s="69"/>
      <c r="J151" s="66">
        <v>12500</v>
      </c>
      <c r="K151" s="69"/>
      <c r="L151" s="69"/>
      <c r="M151" s="69"/>
      <c r="N151" s="69"/>
      <c r="O151" s="45">
        <v>5903</v>
      </c>
      <c r="P151" s="69"/>
      <c r="Q151" s="69"/>
      <c r="R151" s="45">
        <v>5903</v>
      </c>
      <c r="S151" s="45">
        <v>6000</v>
      </c>
      <c r="T151" s="69"/>
      <c r="U151" s="69"/>
      <c r="V151" s="45">
        <v>6000</v>
      </c>
    </row>
    <row r="152" spans="1:26" ht="38.25">
      <c r="A152" s="40">
        <v>13</v>
      </c>
      <c r="B152" s="66" t="s">
        <v>312</v>
      </c>
      <c r="C152" s="40" t="s">
        <v>288</v>
      </c>
      <c r="D152" s="69"/>
      <c r="E152" s="69"/>
      <c r="F152" s="40" t="s">
        <v>313</v>
      </c>
      <c r="G152" s="66">
        <v>12000</v>
      </c>
      <c r="H152" s="69"/>
      <c r="I152" s="69"/>
      <c r="J152" s="66">
        <v>10000</v>
      </c>
      <c r="K152" s="69"/>
      <c r="L152" s="69"/>
      <c r="M152" s="69"/>
      <c r="N152" s="69"/>
      <c r="O152" s="45">
        <v>8990</v>
      </c>
      <c r="P152" s="69"/>
      <c r="Q152" s="69"/>
      <c r="R152" s="45">
        <v>8990</v>
      </c>
      <c r="S152" s="45">
        <v>1000</v>
      </c>
      <c r="T152" s="69"/>
      <c r="U152" s="69"/>
      <c r="V152" s="45">
        <v>1000</v>
      </c>
    </row>
    <row r="153" spans="1:26" ht="51">
      <c r="A153" s="40">
        <v>14</v>
      </c>
      <c r="B153" s="66" t="s">
        <v>314</v>
      </c>
      <c r="C153" s="40" t="s">
        <v>288</v>
      </c>
      <c r="D153" s="69"/>
      <c r="E153" s="69"/>
      <c r="F153" s="40" t="s">
        <v>315</v>
      </c>
      <c r="G153" s="66">
        <v>25000</v>
      </c>
      <c r="H153" s="69"/>
      <c r="I153" s="69"/>
      <c r="J153" s="66">
        <v>17000</v>
      </c>
      <c r="K153" s="69"/>
      <c r="L153" s="69"/>
      <c r="M153" s="69"/>
      <c r="N153" s="69"/>
      <c r="O153" s="45">
        <v>14200</v>
      </c>
      <c r="P153" s="69"/>
      <c r="Q153" s="69"/>
      <c r="R153" s="45">
        <v>14200</v>
      </c>
      <c r="S153" s="45">
        <v>2000</v>
      </c>
      <c r="T153" s="69"/>
      <c r="U153" s="69"/>
      <c r="V153" s="45">
        <v>2000</v>
      </c>
    </row>
    <row r="154" spans="1:26" ht="38.25">
      <c r="A154" s="40">
        <v>15</v>
      </c>
      <c r="B154" s="66" t="s">
        <v>316</v>
      </c>
      <c r="C154" s="40" t="s">
        <v>288</v>
      </c>
      <c r="D154" s="69"/>
      <c r="E154" s="69"/>
      <c r="F154" s="40" t="s">
        <v>317</v>
      </c>
      <c r="G154" s="66">
        <v>30000</v>
      </c>
      <c r="H154" s="69"/>
      <c r="I154" s="69"/>
      <c r="J154" s="66">
        <v>30000</v>
      </c>
      <c r="K154" s="69"/>
      <c r="L154" s="69"/>
      <c r="M154" s="69"/>
      <c r="N154" s="69"/>
      <c r="O154" s="45">
        <v>21837</v>
      </c>
      <c r="P154" s="69"/>
      <c r="Q154" s="69"/>
      <c r="R154" s="45">
        <v>21837</v>
      </c>
      <c r="S154" s="45">
        <v>6700</v>
      </c>
      <c r="T154" s="69"/>
      <c r="U154" s="69"/>
      <c r="V154" s="45">
        <v>6700</v>
      </c>
    </row>
    <row r="155" spans="1:26" s="80" customFormat="1">
      <c r="A155" s="77" t="s">
        <v>318</v>
      </c>
      <c r="B155" s="78" t="s">
        <v>319</v>
      </c>
      <c r="C155" s="77"/>
      <c r="D155" s="79"/>
      <c r="E155" s="79"/>
      <c r="F155" s="77"/>
      <c r="G155" s="78">
        <f>G156+G158</f>
        <v>205119</v>
      </c>
      <c r="H155" s="78">
        <f t="shared" ref="H155:V155" si="31">H156+H158</f>
        <v>0</v>
      </c>
      <c r="I155" s="78">
        <f t="shared" si="31"/>
        <v>82823</v>
      </c>
      <c r="J155" s="78">
        <f t="shared" si="31"/>
        <v>112496</v>
      </c>
      <c r="K155" s="78">
        <f t="shared" si="31"/>
        <v>0</v>
      </c>
      <c r="L155" s="78">
        <f t="shared" si="31"/>
        <v>0</v>
      </c>
      <c r="M155" s="78">
        <f t="shared" si="31"/>
        <v>0</v>
      </c>
      <c r="N155" s="78">
        <f t="shared" si="31"/>
        <v>0</v>
      </c>
      <c r="O155" s="78">
        <f t="shared" si="31"/>
        <v>58275</v>
      </c>
      <c r="P155" s="78">
        <f t="shared" si="31"/>
        <v>0</v>
      </c>
      <c r="Q155" s="78">
        <f t="shared" si="31"/>
        <v>9804</v>
      </c>
      <c r="R155" s="78">
        <f t="shared" si="31"/>
        <v>48471</v>
      </c>
      <c r="S155" s="78">
        <f t="shared" si="31"/>
        <v>68387</v>
      </c>
      <c r="T155" s="78">
        <f t="shared" si="31"/>
        <v>0</v>
      </c>
      <c r="U155" s="78">
        <f t="shared" si="31"/>
        <v>40000</v>
      </c>
      <c r="V155" s="78">
        <f t="shared" si="31"/>
        <v>28387</v>
      </c>
      <c r="W155" s="2"/>
    </row>
    <row r="156" spans="1:26" s="38" customFormat="1" ht="25.5">
      <c r="A156" s="34"/>
      <c r="B156" s="39" t="s">
        <v>26</v>
      </c>
      <c r="C156" s="36"/>
      <c r="D156" s="37"/>
      <c r="E156" s="37"/>
      <c r="F156" s="37"/>
      <c r="G156" s="32">
        <f>G157</f>
        <v>73019</v>
      </c>
      <c r="H156" s="32">
        <f t="shared" ref="H156:V156" si="32">H157</f>
        <v>0</v>
      </c>
      <c r="I156" s="32">
        <f t="shared" si="32"/>
        <v>73019</v>
      </c>
      <c r="J156" s="32">
        <f t="shared" si="32"/>
        <v>0</v>
      </c>
      <c r="K156" s="32">
        <f t="shared" si="32"/>
        <v>0</v>
      </c>
      <c r="L156" s="32">
        <f t="shared" si="32"/>
        <v>0</v>
      </c>
      <c r="M156" s="32">
        <f t="shared" si="32"/>
        <v>0</v>
      </c>
      <c r="N156" s="32">
        <f t="shared" si="32"/>
        <v>0</v>
      </c>
      <c r="O156" s="32">
        <f t="shared" si="32"/>
        <v>0</v>
      </c>
      <c r="P156" s="32">
        <f t="shared" si="32"/>
        <v>0</v>
      </c>
      <c r="Q156" s="32">
        <f t="shared" si="32"/>
        <v>0</v>
      </c>
      <c r="R156" s="32">
        <f t="shared" si="32"/>
        <v>0</v>
      </c>
      <c r="S156" s="32">
        <f t="shared" si="32"/>
        <v>40000</v>
      </c>
      <c r="T156" s="32">
        <f t="shared" si="32"/>
        <v>0</v>
      </c>
      <c r="U156" s="32">
        <f t="shared" si="32"/>
        <v>40000</v>
      </c>
      <c r="V156" s="32">
        <f t="shared" si="32"/>
        <v>0</v>
      </c>
      <c r="W156" s="2"/>
    </row>
    <row r="157" spans="1:26" ht="36">
      <c r="A157" s="40">
        <v>1</v>
      </c>
      <c r="B157" s="49" t="s">
        <v>320</v>
      </c>
      <c r="C157" s="40"/>
      <c r="D157" s="69"/>
      <c r="E157" s="69"/>
      <c r="F157" s="71" t="s">
        <v>321</v>
      </c>
      <c r="G157" s="72">
        <v>73019</v>
      </c>
      <c r="H157" s="69"/>
      <c r="I157" s="72">
        <v>73019</v>
      </c>
      <c r="J157" s="66"/>
      <c r="K157" s="69"/>
      <c r="L157" s="69"/>
      <c r="M157" s="69"/>
      <c r="N157" s="69"/>
      <c r="O157" s="45"/>
      <c r="P157" s="69"/>
      <c r="Q157" s="69"/>
      <c r="R157" s="45"/>
      <c r="S157" s="45">
        <v>40000</v>
      </c>
      <c r="T157" s="45"/>
      <c r="U157" s="45">
        <v>40000</v>
      </c>
      <c r="V157" s="45"/>
      <c r="Z157" s="11">
        <f>S157+S159+S169+S170</f>
        <v>53696</v>
      </c>
    </row>
    <row r="158" spans="1:26" s="80" customFormat="1" ht="25.5">
      <c r="A158" s="77"/>
      <c r="B158" s="78" t="s">
        <v>50</v>
      </c>
      <c r="C158" s="77"/>
      <c r="D158" s="79"/>
      <c r="E158" s="79"/>
      <c r="F158" s="77"/>
      <c r="G158" s="78">
        <f t="shared" ref="G158:V158" si="33">SUM(G159:G170)</f>
        <v>132100</v>
      </c>
      <c r="H158" s="78">
        <f t="shared" si="33"/>
        <v>0</v>
      </c>
      <c r="I158" s="78">
        <f t="shared" si="33"/>
        <v>9804</v>
      </c>
      <c r="J158" s="78">
        <f t="shared" si="33"/>
        <v>112496</v>
      </c>
      <c r="K158" s="78">
        <f t="shared" si="33"/>
        <v>0</v>
      </c>
      <c r="L158" s="78">
        <f t="shared" si="33"/>
        <v>0</v>
      </c>
      <c r="M158" s="78">
        <f t="shared" si="33"/>
        <v>0</v>
      </c>
      <c r="N158" s="78">
        <f t="shared" si="33"/>
        <v>0</v>
      </c>
      <c r="O158" s="78">
        <f t="shared" si="33"/>
        <v>58275</v>
      </c>
      <c r="P158" s="78">
        <f t="shared" si="33"/>
        <v>0</v>
      </c>
      <c r="Q158" s="78">
        <f t="shared" si="33"/>
        <v>9804</v>
      </c>
      <c r="R158" s="78">
        <f t="shared" si="33"/>
        <v>48471</v>
      </c>
      <c r="S158" s="78">
        <f t="shared" si="33"/>
        <v>28387</v>
      </c>
      <c r="T158" s="78">
        <f t="shared" si="33"/>
        <v>0</v>
      </c>
      <c r="U158" s="78">
        <f t="shared" si="33"/>
        <v>0</v>
      </c>
      <c r="V158" s="78">
        <f t="shared" si="33"/>
        <v>28387</v>
      </c>
      <c r="W158" s="2"/>
    </row>
    <row r="159" spans="1:26" ht="33.75">
      <c r="A159" s="40">
        <v>1</v>
      </c>
      <c r="B159" s="41" t="s">
        <v>322</v>
      </c>
      <c r="C159" s="40" t="s">
        <v>98</v>
      </c>
      <c r="D159" s="69"/>
      <c r="E159" s="69"/>
      <c r="F159" s="42" t="s">
        <v>323</v>
      </c>
      <c r="G159" s="66">
        <v>15500</v>
      </c>
      <c r="H159" s="69"/>
      <c r="I159" s="66">
        <f>G159-J159</f>
        <v>9804</v>
      </c>
      <c r="J159" s="66">
        <v>5696</v>
      </c>
      <c r="K159" s="69"/>
      <c r="L159" s="69"/>
      <c r="M159" s="69"/>
      <c r="N159" s="69"/>
      <c r="O159" s="66">
        <v>9804</v>
      </c>
      <c r="P159" s="69"/>
      <c r="Q159" s="66">
        <v>9804</v>
      </c>
      <c r="R159" s="45"/>
      <c r="S159" s="45">
        <v>5696</v>
      </c>
      <c r="T159" s="69"/>
      <c r="U159" s="69"/>
      <c r="V159" s="45">
        <v>5696</v>
      </c>
    </row>
    <row r="160" spans="1:26" ht="51">
      <c r="A160" s="40">
        <v>2</v>
      </c>
      <c r="B160" s="66" t="s">
        <v>324</v>
      </c>
      <c r="C160" s="40" t="s">
        <v>98</v>
      </c>
      <c r="D160" s="69"/>
      <c r="E160" s="69"/>
      <c r="F160" s="40" t="s">
        <v>325</v>
      </c>
      <c r="G160" s="66">
        <v>10000</v>
      </c>
      <c r="H160" s="69"/>
      <c r="I160" s="66"/>
      <c r="J160" s="66">
        <v>10000</v>
      </c>
      <c r="K160" s="69"/>
      <c r="L160" s="69"/>
      <c r="M160" s="69"/>
      <c r="N160" s="69"/>
      <c r="O160" s="45">
        <v>9480</v>
      </c>
      <c r="P160" s="69"/>
      <c r="Q160" s="69"/>
      <c r="R160" s="45">
        <v>9480</v>
      </c>
      <c r="S160" s="45">
        <v>0</v>
      </c>
      <c r="T160" s="69"/>
      <c r="U160" s="69"/>
      <c r="V160" s="45">
        <v>0</v>
      </c>
    </row>
    <row r="161" spans="1:23" ht="51">
      <c r="A161" s="40">
        <v>3</v>
      </c>
      <c r="B161" s="66" t="s">
        <v>326</v>
      </c>
      <c r="C161" s="40" t="s">
        <v>98</v>
      </c>
      <c r="D161" s="69"/>
      <c r="E161" s="69"/>
      <c r="F161" s="40" t="s">
        <v>327</v>
      </c>
      <c r="G161" s="66">
        <v>12000</v>
      </c>
      <c r="H161" s="69"/>
      <c r="I161" s="69"/>
      <c r="J161" s="66">
        <v>12000</v>
      </c>
      <c r="K161" s="69"/>
      <c r="L161" s="69"/>
      <c r="M161" s="69"/>
      <c r="N161" s="69"/>
      <c r="O161" s="45">
        <v>11400</v>
      </c>
      <c r="P161" s="69"/>
      <c r="Q161" s="69"/>
      <c r="R161" s="45">
        <v>11400</v>
      </c>
      <c r="S161" s="45">
        <v>0</v>
      </c>
      <c r="T161" s="69"/>
      <c r="U161" s="69"/>
      <c r="V161" s="45">
        <v>0</v>
      </c>
    </row>
    <row r="162" spans="1:23" ht="51">
      <c r="A162" s="40">
        <v>4</v>
      </c>
      <c r="B162" s="66" t="s">
        <v>328</v>
      </c>
      <c r="C162" s="40" t="s">
        <v>98</v>
      </c>
      <c r="D162" s="69"/>
      <c r="E162" s="69"/>
      <c r="F162" s="40" t="s">
        <v>329</v>
      </c>
      <c r="G162" s="66">
        <v>12000</v>
      </c>
      <c r="H162" s="69"/>
      <c r="I162" s="69"/>
      <c r="J162" s="66">
        <v>8000</v>
      </c>
      <c r="K162" s="69"/>
      <c r="L162" s="69"/>
      <c r="M162" s="69"/>
      <c r="N162" s="69"/>
      <c r="O162" s="45">
        <v>7637</v>
      </c>
      <c r="P162" s="69"/>
      <c r="Q162" s="69"/>
      <c r="R162" s="45">
        <v>7637</v>
      </c>
      <c r="S162" s="45">
        <v>0</v>
      </c>
      <c r="T162" s="69"/>
      <c r="U162" s="69"/>
      <c r="V162" s="45">
        <v>0</v>
      </c>
    </row>
    <row r="163" spans="1:23" ht="51">
      <c r="A163" s="40">
        <v>5</v>
      </c>
      <c r="B163" s="66" t="s">
        <v>330</v>
      </c>
      <c r="C163" s="40" t="s">
        <v>98</v>
      </c>
      <c r="D163" s="69"/>
      <c r="E163" s="69"/>
      <c r="F163" s="40" t="s">
        <v>331</v>
      </c>
      <c r="G163" s="66">
        <v>12000</v>
      </c>
      <c r="H163" s="69"/>
      <c r="I163" s="69"/>
      <c r="J163" s="66">
        <v>10000</v>
      </c>
      <c r="K163" s="69"/>
      <c r="L163" s="69"/>
      <c r="M163" s="69"/>
      <c r="N163" s="69"/>
      <c r="O163" s="45">
        <v>3479</v>
      </c>
      <c r="P163" s="69"/>
      <c r="Q163" s="69"/>
      <c r="R163" s="45">
        <v>3479</v>
      </c>
      <c r="S163" s="45">
        <v>2991</v>
      </c>
      <c r="T163" s="69"/>
      <c r="U163" s="69"/>
      <c r="V163" s="45">
        <v>2991</v>
      </c>
    </row>
    <row r="164" spans="1:23" ht="51">
      <c r="A164" s="40">
        <v>6</v>
      </c>
      <c r="B164" s="66" t="s">
        <v>332</v>
      </c>
      <c r="C164" s="40" t="s">
        <v>98</v>
      </c>
      <c r="D164" s="69"/>
      <c r="E164" s="69"/>
      <c r="F164" s="40" t="s">
        <v>333</v>
      </c>
      <c r="G164" s="66">
        <v>8000</v>
      </c>
      <c r="H164" s="69"/>
      <c r="I164" s="69"/>
      <c r="J164" s="66">
        <v>8000</v>
      </c>
      <c r="K164" s="69"/>
      <c r="L164" s="69"/>
      <c r="M164" s="69"/>
      <c r="N164" s="69"/>
      <c r="O164" s="45">
        <v>4840</v>
      </c>
      <c r="P164" s="69"/>
      <c r="Q164" s="69"/>
      <c r="R164" s="45">
        <v>4840</v>
      </c>
      <c r="S164" s="45">
        <v>2800</v>
      </c>
      <c r="T164" s="69"/>
      <c r="U164" s="69"/>
      <c r="V164" s="45">
        <v>2800</v>
      </c>
    </row>
    <row r="165" spans="1:23" ht="51">
      <c r="A165" s="40">
        <v>7</v>
      </c>
      <c r="B165" s="66" t="s">
        <v>334</v>
      </c>
      <c r="C165" s="40" t="s">
        <v>98</v>
      </c>
      <c r="D165" s="69"/>
      <c r="E165" s="69"/>
      <c r="F165" s="40" t="s">
        <v>335</v>
      </c>
      <c r="G165" s="66">
        <v>11000</v>
      </c>
      <c r="H165" s="69"/>
      <c r="I165" s="69"/>
      <c r="J165" s="66">
        <v>10000</v>
      </c>
      <c r="K165" s="69"/>
      <c r="L165" s="69"/>
      <c r="M165" s="69"/>
      <c r="N165" s="69"/>
      <c r="O165" s="45">
        <v>3529</v>
      </c>
      <c r="P165" s="69"/>
      <c r="Q165" s="69"/>
      <c r="R165" s="45">
        <v>3529</v>
      </c>
      <c r="S165" s="45">
        <v>3500</v>
      </c>
      <c r="T165" s="69"/>
      <c r="U165" s="69"/>
      <c r="V165" s="45">
        <v>3500</v>
      </c>
    </row>
    <row r="166" spans="1:23" ht="51">
      <c r="A166" s="40">
        <v>8</v>
      </c>
      <c r="B166" s="66" t="s">
        <v>336</v>
      </c>
      <c r="C166" s="40" t="s">
        <v>98</v>
      </c>
      <c r="D166" s="69"/>
      <c r="E166" s="69"/>
      <c r="F166" s="40" t="s">
        <v>337</v>
      </c>
      <c r="G166" s="66">
        <v>6000</v>
      </c>
      <c r="H166" s="69"/>
      <c r="I166" s="69"/>
      <c r="J166" s="66">
        <v>6000</v>
      </c>
      <c r="K166" s="69"/>
      <c r="L166" s="69"/>
      <c r="M166" s="69"/>
      <c r="N166" s="69"/>
      <c r="O166" s="45">
        <v>2044</v>
      </c>
      <c r="P166" s="69"/>
      <c r="Q166" s="69"/>
      <c r="R166" s="45">
        <v>2044</v>
      </c>
      <c r="S166" s="45">
        <v>1600</v>
      </c>
      <c r="T166" s="69"/>
      <c r="U166" s="69"/>
      <c r="V166" s="45">
        <v>1600</v>
      </c>
    </row>
    <row r="167" spans="1:23" ht="51">
      <c r="A167" s="40">
        <v>9</v>
      </c>
      <c r="B167" s="66" t="s">
        <v>338</v>
      </c>
      <c r="C167" s="40" t="s">
        <v>98</v>
      </c>
      <c r="D167" s="69"/>
      <c r="E167" s="69"/>
      <c r="F167" s="40" t="s">
        <v>339</v>
      </c>
      <c r="G167" s="66">
        <v>8000</v>
      </c>
      <c r="H167" s="69"/>
      <c r="I167" s="69"/>
      <c r="J167" s="66">
        <v>7000</v>
      </c>
      <c r="K167" s="69"/>
      <c r="L167" s="69"/>
      <c r="M167" s="69"/>
      <c r="N167" s="69"/>
      <c r="O167" s="45">
        <v>2373</v>
      </c>
      <c r="P167" s="69"/>
      <c r="Q167" s="69"/>
      <c r="R167" s="45">
        <v>2373</v>
      </c>
      <c r="S167" s="45">
        <v>1800</v>
      </c>
      <c r="T167" s="69"/>
      <c r="U167" s="69"/>
      <c r="V167" s="45">
        <v>1800</v>
      </c>
    </row>
    <row r="168" spans="1:23" ht="51">
      <c r="A168" s="40">
        <v>10</v>
      </c>
      <c r="B168" s="66" t="s">
        <v>340</v>
      </c>
      <c r="C168" s="40" t="s">
        <v>98</v>
      </c>
      <c r="D168" s="69"/>
      <c r="E168" s="69"/>
      <c r="F168" s="40" t="s">
        <v>341</v>
      </c>
      <c r="G168" s="66">
        <v>8000</v>
      </c>
      <c r="H168" s="69"/>
      <c r="I168" s="69"/>
      <c r="J168" s="66">
        <v>8000</v>
      </c>
      <c r="K168" s="69"/>
      <c r="L168" s="69"/>
      <c r="M168" s="69"/>
      <c r="N168" s="69"/>
      <c r="O168" s="45">
        <v>2500</v>
      </c>
      <c r="P168" s="69"/>
      <c r="Q168" s="69"/>
      <c r="R168" s="45">
        <v>2500</v>
      </c>
      <c r="S168" s="45">
        <v>2000</v>
      </c>
      <c r="T168" s="69"/>
      <c r="U168" s="69"/>
      <c r="V168" s="45">
        <v>2000</v>
      </c>
    </row>
    <row r="169" spans="1:23" ht="38.25">
      <c r="A169" s="40">
        <v>11</v>
      </c>
      <c r="B169" s="68" t="s">
        <v>342</v>
      </c>
      <c r="C169" s="40" t="s">
        <v>98</v>
      </c>
      <c r="D169" s="69"/>
      <c r="E169" s="69"/>
      <c r="F169" s="40"/>
      <c r="G169" s="66">
        <v>14800</v>
      </c>
      <c r="H169" s="69"/>
      <c r="I169" s="69"/>
      <c r="J169" s="74">
        <v>13800</v>
      </c>
      <c r="K169" s="69"/>
      <c r="L169" s="69"/>
      <c r="M169" s="69"/>
      <c r="N169" s="69"/>
      <c r="O169" s="45">
        <v>493</v>
      </c>
      <c r="P169" s="69"/>
      <c r="Q169" s="69"/>
      <c r="R169" s="45">
        <v>493</v>
      </c>
      <c r="S169" s="45">
        <v>4000</v>
      </c>
      <c r="T169" s="69"/>
      <c r="U169" s="69"/>
      <c r="V169" s="45">
        <v>4000</v>
      </c>
    </row>
    <row r="170" spans="1:23" ht="38.25">
      <c r="A170" s="40">
        <v>12</v>
      </c>
      <c r="B170" s="68" t="s">
        <v>343</v>
      </c>
      <c r="C170" s="40" t="s">
        <v>98</v>
      </c>
      <c r="D170" s="69"/>
      <c r="E170" s="69"/>
      <c r="F170" s="40"/>
      <c r="G170" s="66">
        <v>14800</v>
      </c>
      <c r="H170" s="69"/>
      <c r="I170" s="69"/>
      <c r="J170" s="74">
        <v>14000</v>
      </c>
      <c r="K170" s="69"/>
      <c r="L170" s="69"/>
      <c r="M170" s="69"/>
      <c r="N170" s="69"/>
      <c r="O170" s="45">
        <v>696</v>
      </c>
      <c r="P170" s="69"/>
      <c r="Q170" s="69"/>
      <c r="R170" s="45">
        <v>696</v>
      </c>
      <c r="S170" s="45">
        <v>4000</v>
      </c>
      <c r="T170" s="69"/>
      <c r="U170" s="69"/>
      <c r="V170" s="45">
        <v>4000</v>
      </c>
    </row>
    <row r="171" spans="1:23" s="80" customFormat="1">
      <c r="A171" s="34" t="s">
        <v>344</v>
      </c>
      <c r="B171" s="78" t="s">
        <v>345</v>
      </c>
      <c r="C171" s="77"/>
      <c r="D171" s="79"/>
      <c r="E171" s="79"/>
      <c r="F171" s="77"/>
      <c r="G171" s="78">
        <f>G172+G175</f>
        <v>151091</v>
      </c>
      <c r="H171" s="78">
        <f t="shared" ref="H171:V171" si="34">H172+H175</f>
        <v>0</v>
      </c>
      <c r="I171" s="78">
        <f t="shared" si="34"/>
        <v>6142</v>
      </c>
      <c r="J171" s="78">
        <f t="shared" si="34"/>
        <v>142949</v>
      </c>
      <c r="K171" s="78">
        <f t="shared" si="34"/>
        <v>81904.445000000007</v>
      </c>
      <c r="L171" s="78">
        <f t="shared" si="34"/>
        <v>0</v>
      </c>
      <c r="M171" s="78">
        <f t="shared" si="34"/>
        <v>6142</v>
      </c>
      <c r="N171" s="78">
        <f t="shared" si="34"/>
        <v>75762.445000000007</v>
      </c>
      <c r="O171" s="78">
        <f t="shared" si="34"/>
        <v>79855.445000000007</v>
      </c>
      <c r="P171" s="78">
        <f t="shared" si="34"/>
        <v>0</v>
      </c>
      <c r="Q171" s="78">
        <f t="shared" si="34"/>
        <v>6142</v>
      </c>
      <c r="R171" s="78">
        <f t="shared" si="34"/>
        <v>73713.445000000007</v>
      </c>
      <c r="S171" s="78">
        <f t="shared" si="34"/>
        <v>36010</v>
      </c>
      <c r="T171" s="78">
        <f t="shared" si="34"/>
        <v>0</v>
      </c>
      <c r="U171" s="78">
        <f t="shared" si="34"/>
        <v>0</v>
      </c>
      <c r="V171" s="78">
        <f t="shared" si="34"/>
        <v>36010</v>
      </c>
      <c r="W171" s="2" t="s">
        <v>24</v>
      </c>
    </row>
    <row r="172" spans="1:23" s="38" customFormat="1" ht="25.5">
      <c r="A172" s="34"/>
      <c r="B172" s="39" t="s">
        <v>26</v>
      </c>
      <c r="C172" s="36"/>
      <c r="D172" s="37"/>
      <c r="E172" s="37"/>
      <c r="F172" s="37"/>
      <c r="G172" s="32">
        <f t="shared" ref="G172:V172" si="35">SUM(G173:G174)</f>
        <v>0</v>
      </c>
      <c r="H172" s="32">
        <f t="shared" si="35"/>
        <v>0</v>
      </c>
      <c r="I172" s="32">
        <f t="shared" si="35"/>
        <v>0</v>
      </c>
      <c r="J172" s="32">
        <f t="shared" si="35"/>
        <v>0</v>
      </c>
      <c r="K172" s="32">
        <f t="shared" si="35"/>
        <v>0</v>
      </c>
      <c r="L172" s="32">
        <f t="shared" si="35"/>
        <v>0</v>
      </c>
      <c r="M172" s="32">
        <f t="shared" si="35"/>
        <v>0</v>
      </c>
      <c r="N172" s="32">
        <f t="shared" si="35"/>
        <v>0</v>
      </c>
      <c r="O172" s="32">
        <f t="shared" si="35"/>
        <v>0</v>
      </c>
      <c r="P172" s="32">
        <f t="shared" si="35"/>
        <v>0</v>
      </c>
      <c r="Q172" s="32">
        <f t="shared" si="35"/>
        <v>0</v>
      </c>
      <c r="R172" s="32">
        <f t="shared" si="35"/>
        <v>0</v>
      </c>
      <c r="S172" s="32">
        <f t="shared" si="35"/>
        <v>1761</v>
      </c>
      <c r="T172" s="32">
        <f t="shared" si="35"/>
        <v>0</v>
      </c>
      <c r="U172" s="32">
        <f t="shared" si="35"/>
        <v>0</v>
      </c>
      <c r="V172" s="32">
        <f t="shared" si="35"/>
        <v>1761</v>
      </c>
      <c r="W172" s="2" t="s">
        <v>24</v>
      </c>
    </row>
    <row r="173" spans="1:23" s="80" customFormat="1" ht="38.25">
      <c r="A173" s="81"/>
      <c r="B173" s="41" t="s">
        <v>346</v>
      </c>
      <c r="C173" s="77"/>
      <c r="D173" s="79"/>
      <c r="E173" s="79"/>
      <c r="F173" s="77"/>
      <c r="G173" s="78"/>
      <c r="H173" s="79"/>
      <c r="I173" s="79"/>
      <c r="J173" s="78"/>
      <c r="K173" s="79"/>
      <c r="L173" s="79"/>
      <c r="M173" s="79"/>
      <c r="N173" s="79"/>
      <c r="O173" s="82"/>
      <c r="P173" s="79"/>
      <c r="Q173" s="79"/>
      <c r="R173" s="82"/>
      <c r="S173" s="82"/>
      <c r="T173" s="79"/>
      <c r="U173" s="79"/>
      <c r="V173" s="82"/>
      <c r="W173" s="2" t="s">
        <v>24</v>
      </c>
    </row>
    <row r="174" spans="1:23" s="89" customFormat="1" ht="76.5">
      <c r="A174" s="83"/>
      <c r="B174" s="84" t="s">
        <v>347</v>
      </c>
      <c r="C174" s="85"/>
      <c r="D174" s="86"/>
      <c r="E174" s="86"/>
      <c r="F174" s="85"/>
      <c r="G174" s="87"/>
      <c r="H174" s="86"/>
      <c r="I174" s="86"/>
      <c r="J174" s="87"/>
      <c r="K174" s="86"/>
      <c r="L174" s="86"/>
      <c r="M174" s="86"/>
      <c r="N174" s="86"/>
      <c r="O174" s="88"/>
      <c r="P174" s="86"/>
      <c r="Q174" s="86"/>
      <c r="R174" s="88"/>
      <c r="S174" s="88">
        <v>1761</v>
      </c>
      <c r="T174" s="86"/>
      <c r="U174" s="86"/>
      <c r="V174" s="88">
        <v>1761</v>
      </c>
      <c r="W174" s="2" t="s">
        <v>24</v>
      </c>
    </row>
    <row r="175" spans="1:23" s="80" customFormat="1" ht="25.5">
      <c r="A175" s="77"/>
      <c r="B175" s="78" t="s">
        <v>50</v>
      </c>
      <c r="C175" s="77"/>
      <c r="D175" s="79"/>
      <c r="E175" s="79"/>
      <c r="F175" s="77"/>
      <c r="G175" s="78">
        <f t="shared" ref="G175:V175" si="36">SUM(G176:G187)</f>
        <v>151091</v>
      </c>
      <c r="H175" s="79">
        <f t="shared" si="36"/>
        <v>0</v>
      </c>
      <c r="I175" s="79">
        <f t="shared" si="36"/>
        <v>6142</v>
      </c>
      <c r="J175" s="78">
        <f t="shared" si="36"/>
        <v>142949</v>
      </c>
      <c r="K175" s="79">
        <f t="shared" si="36"/>
        <v>81904.445000000007</v>
      </c>
      <c r="L175" s="79">
        <f t="shared" si="36"/>
        <v>0</v>
      </c>
      <c r="M175" s="79">
        <f t="shared" si="36"/>
        <v>6142</v>
      </c>
      <c r="N175" s="79">
        <f t="shared" si="36"/>
        <v>75762.445000000007</v>
      </c>
      <c r="O175" s="82">
        <f t="shared" si="36"/>
        <v>79855.445000000007</v>
      </c>
      <c r="P175" s="79">
        <f t="shared" si="36"/>
        <v>0</v>
      </c>
      <c r="Q175" s="79">
        <f t="shared" si="36"/>
        <v>6142</v>
      </c>
      <c r="R175" s="82">
        <f t="shared" si="36"/>
        <v>73713.445000000007</v>
      </c>
      <c r="S175" s="82">
        <f t="shared" si="36"/>
        <v>34249</v>
      </c>
      <c r="T175" s="79">
        <f t="shared" si="36"/>
        <v>0</v>
      </c>
      <c r="U175" s="79">
        <f t="shared" si="36"/>
        <v>0</v>
      </c>
      <c r="V175" s="82">
        <f t="shared" si="36"/>
        <v>34249</v>
      </c>
      <c r="W175" s="2" t="s">
        <v>24</v>
      </c>
    </row>
    <row r="176" spans="1:23" ht="51">
      <c r="A176" s="40">
        <v>1</v>
      </c>
      <c r="B176" s="66" t="s">
        <v>348</v>
      </c>
      <c r="C176" s="40" t="s">
        <v>349</v>
      </c>
      <c r="D176" s="69"/>
      <c r="E176" s="69"/>
      <c r="F176" s="40" t="s">
        <v>350</v>
      </c>
      <c r="G176" s="66">
        <v>29900</v>
      </c>
      <c r="H176" s="66"/>
      <c r="I176" s="66"/>
      <c r="J176" s="66">
        <v>29900</v>
      </c>
      <c r="K176" s="66">
        <v>22500</v>
      </c>
      <c r="L176" s="66"/>
      <c r="M176" s="66"/>
      <c r="N176" s="66">
        <v>22500</v>
      </c>
      <c r="O176" s="66">
        <v>22500</v>
      </c>
      <c r="P176" s="66"/>
      <c r="Q176" s="66"/>
      <c r="R176" s="66">
        <v>22500</v>
      </c>
      <c r="S176" s="66">
        <v>5000</v>
      </c>
      <c r="T176" s="66"/>
      <c r="U176" s="66"/>
      <c r="V176" s="66">
        <v>5000</v>
      </c>
      <c r="W176" s="2" t="s">
        <v>24</v>
      </c>
    </row>
    <row r="177" spans="1:23" ht="51">
      <c r="A177" s="40">
        <v>2</v>
      </c>
      <c r="B177" s="66" t="s">
        <v>351</v>
      </c>
      <c r="C177" s="40" t="s">
        <v>119</v>
      </c>
      <c r="D177" s="69"/>
      <c r="E177" s="69"/>
      <c r="F177" s="40" t="s">
        <v>352</v>
      </c>
      <c r="G177" s="66">
        <v>8191</v>
      </c>
      <c r="H177" s="66"/>
      <c r="I177" s="66">
        <f>G177-J177</f>
        <v>6142</v>
      </c>
      <c r="J177" s="66">
        <v>2049</v>
      </c>
      <c r="K177" s="66">
        <v>8191</v>
      </c>
      <c r="L177" s="66"/>
      <c r="M177" s="66">
        <f>K177-N177</f>
        <v>6142</v>
      </c>
      <c r="N177" s="66">
        <v>2049</v>
      </c>
      <c r="O177" s="66">
        <v>6142</v>
      </c>
      <c r="P177" s="66"/>
      <c r="Q177" s="66">
        <v>6142</v>
      </c>
      <c r="R177" s="66"/>
      <c r="S177" s="66">
        <v>2049</v>
      </c>
      <c r="T177" s="66"/>
      <c r="U177" s="66"/>
      <c r="V177" s="66">
        <v>2049</v>
      </c>
      <c r="W177" s="2" t="s">
        <v>24</v>
      </c>
    </row>
    <row r="178" spans="1:23" ht="51">
      <c r="A178" s="40">
        <v>3</v>
      </c>
      <c r="B178" s="66" t="s">
        <v>353</v>
      </c>
      <c r="C178" s="40" t="s">
        <v>119</v>
      </c>
      <c r="D178" s="69"/>
      <c r="E178" s="69"/>
      <c r="F178" s="40" t="s">
        <v>354</v>
      </c>
      <c r="G178" s="66">
        <v>23500</v>
      </c>
      <c r="H178" s="66"/>
      <c r="I178" s="66"/>
      <c r="J178" s="66">
        <v>22500</v>
      </c>
      <c r="K178" s="66">
        <v>19340</v>
      </c>
      <c r="L178" s="66"/>
      <c r="M178" s="66"/>
      <c r="N178" s="66">
        <v>19340</v>
      </c>
      <c r="O178" s="66">
        <v>19340</v>
      </c>
      <c r="P178" s="66"/>
      <c r="Q178" s="66"/>
      <c r="R178" s="66">
        <v>19340</v>
      </c>
      <c r="S178" s="66">
        <v>2000</v>
      </c>
      <c r="T178" s="66"/>
      <c r="U178" s="66"/>
      <c r="V178" s="66">
        <v>2000</v>
      </c>
      <c r="W178" s="2" t="s">
        <v>24</v>
      </c>
    </row>
    <row r="179" spans="1:23" ht="51">
      <c r="A179" s="40">
        <v>4</v>
      </c>
      <c r="B179" s="66" t="s">
        <v>355</v>
      </c>
      <c r="C179" s="40" t="s">
        <v>119</v>
      </c>
      <c r="D179" s="69"/>
      <c r="E179" s="69"/>
      <c r="F179" s="40" t="s">
        <v>356</v>
      </c>
      <c r="G179" s="66">
        <v>14000</v>
      </c>
      <c r="H179" s="66"/>
      <c r="I179" s="66"/>
      <c r="J179" s="66">
        <v>14000</v>
      </c>
      <c r="K179" s="66">
        <v>13554.445</v>
      </c>
      <c r="L179" s="66"/>
      <c r="M179" s="66"/>
      <c r="N179" s="66">
        <v>13554.445</v>
      </c>
      <c r="O179" s="66">
        <v>13554.445</v>
      </c>
      <c r="P179" s="66"/>
      <c r="Q179" s="66"/>
      <c r="R179" s="66">
        <v>13554.445</v>
      </c>
      <c r="S179" s="66">
        <v>0</v>
      </c>
      <c r="T179" s="66"/>
      <c r="U179" s="66"/>
      <c r="V179" s="66">
        <v>0</v>
      </c>
      <c r="W179" s="2" t="s">
        <v>24</v>
      </c>
    </row>
    <row r="180" spans="1:23" ht="51">
      <c r="A180" s="40">
        <v>5</v>
      </c>
      <c r="B180" s="66" t="s">
        <v>357</v>
      </c>
      <c r="C180" s="40" t="s">
        <v>119</v>
      </c>
      <c r="D180" s="69"/>
      <c r="E180" s="69"/>
      <c r="F180" s="40" t="s">
        <v>358</v>
      </c>
      <c r="G180" s="66">
        <v>14500</v>
      </c>
      <c r="H180" s="66"/>
      <c r="I180" s="66"/>
      <c r="J180" s="66">
        <v>14500</v>
      </c>
      <c r="K180" s="66">
        <v>5830</v>
      </c>
      <c r="L180" s="66"/>
      <c r="M180" s="66"/>
      <c r="N180" s="66">
        <v>5830</v>
      </c>
      <c r="O180" s="66">
        <v>5830</v>
      </c>
      <c r="P180" s="66"/>
      <c r="Q180" s="66"/>
      <c r="R180" s="66">
        <v>5830</v>
      </c>
      <c r="S180" s="66">
        <v>7000</v>
      </c>
      <c r="T180" s="66"/>
      <c r="U180" s="66"/>
      <c r="V180" s="66">
        <v>7000</v>
      </c>
      <c r="W180" s="2" t="s">
        <v>24</v>
      </c>
    </row>
    <row r="181" spans="1:23" ht="51">
      <c r="A181" s="40">
        <v>6</v>
      </c>
      <c r="B181" s="66" t="s">
        <v>359</v>
      </c>
      <c r="C181" s="40" t="s">
        <v>119</v>
      </c>
      <c r="D181" s="69"/>
      <c r="E181" s="69"/>
      <c r="F181" s="40" t="s">
        <v>360</v>
      </c>
      <c r="G181" s="66">
        <v>8500</v>
      </c>
      <c r="H181" s="66"/>
      <c r="I181" s="66"/>
      <c r="J181" s="66">
        <v>8500</v>
      </c>
      <c r="K181" s="66">
        <v>3120</v>
      </c>
      <c r="L181" s="66"/>
      <c r="M181" s="66"/>
      <c r="N181" s="66">
        <v>3120</v>
      </c>
      <c r="O181" s="66">
        <v>3120</v>
      </c>
      <c r="P181" s="66"/>
      <c r="Q181" s="66"/>
      <c r="R181" s="66">
        <v>3120</v>
      </c>
      <c r="S181" s="66">
        <v>3300</v>
      </c>
      <c r="T181" s="66"/>
      <c r="U181" s="66"/>
      <c r="V181" s="66">
        <v>3300</v>
      </c>
      <c r="W181" s="2" t="s">
        <v>24</v>
      </c>
    </row>
    <row r="182" spans="1:23" ht="51">
      <c r="A182" s="40">
        <v>7</v>
      </c>
      <c r="B182" s="66" t="s">
        <v>361</v>
      </c>
      <c r="C182" s="40" t="s">
        <v>119</v>
      </c>
      <c r="D182" s="69"/>
      <c r="E182" s="69"/>
      <c r="F182" s="40" t="s">
        <v>362</v>
      </c>
      <c r="G182" s="66">
        <v>7000</v>
      </c>
      <c r="H182" s="66"/>
      <c r="I182" s="66"/>
      <c r="J182" s="66">
        <v>6000</v>
      </c>
      <c r="K182" s="66">
        <v>2178</v>
      </c>
      <c r="L182" s="66"/>
      <c r="M182" s="66"/>
      <c r="N182" s="66">
        <v>2178</v>
      </c>
      <c r="O182" s="66">
        <v>2178</v>
      </c>
      <c r="P182" s="66"/>
      <c r="Q182" s="66"/>
      <c r="R182" s="66">
        <v>2178</v>
      </c>
      <c r="S182" s="66">
        <v>2300</v>
      </c>
      <c r="T182" s="66"/>
      <c r="U182" s="66"/>
      <c r="V182" s="66">
        <v>2300</v>
      </c>
      <c r="W182" s="2" t="s">
        <v>24</v>
      </c>
    </row>
    <row r="183" spans="1:23" ht="51">
      <c r="A183" s="40">
        <v>8</v>
      </c>
      <c r="B183" s="66" t="s">
        <v>363</v>
      </c>
      <c r="C183" s="40" t="s">
        <v>119</v>
      </c>
      <c r="D183" s="69"/>
      <c r="E183" s="69"/>
      <c r="F183" s="40" t="s">
        <v>364</v>
      </c>
      <c r="G183" s="66">
        <v>8000</v>
      </c>
      <c r="H183" s="66"/>
      <c r="I183" s="66"/>
      <c r="J183" s="66">
        <v>8000</v>
      </c>
      <c r="K183" s="66">
        <v>1500</v>
      </c>
      <c r="L183" s="66"/>
      <c r="M183" s="66"/>
      <c r="N183" s="66">
        <v>1500</v>
      </c>
      <c r="O183" s="66">
        <v>1500</v>
      </c>
      <c r="P183" s="66"/>
      <c r="Q183" s="66"/>
      <c r="R183" s="66">
        <v>1500</v>
      </c>
      <c r="S183" s="66">
        <v>3500</v>
      </c>
      <c r="T183" s="66"/>
      <c r="U183" s="66"/>
      <c r="V183" s="66">
        <v>3500</v>
      </c>
      <c r="W183" s="2" t="s">
        <v>24</v>
      </c>
    </row>
    <row r="184" spans="1:23" ht="51">
      <c r="A184" s="40">
        <v>9</v>
      </c>
      <c r="B184" s="66" t="s">
        <v>365</v>
      </c>
      <c r="C184" s="40" t="s">
        <v>119</v>
      </c>
      <c r="D184" s="69"/>
      <c r="E184" s="69"/>
      <c r="F184" s="40" t="s">
        <v>366</v>
      </c>
      <c r="G184" s="66">
        <v>7500</v>
      </c>
      <c r="H184" s="66"/>
      <c r="I184" s="66"/>
      <c r="J184" s="66">
        <v>7500</v>
      </c>
      <c r="K184" s="66">
        <v>1000</v>
      </c>
      <c r="L184" s="66"/>
      <c r="M184" s="66"/>
      <c r="N184" s="66">
        <v>1000</v>
      </c>
      <c r="O184" s="66">
        <v>1000</v>
      </c>
      <c r="P184" s="66"/>
      <c r="Q184" s="66"/>
      <c r="R184" s="66">
        <v>1000</v>
      </c>
      <c r="S184" s="66">
        <v>1800</v>
      </c>
      <c r="T184" s="66"/>
      <c r="U184" s="66"/>
      <c r="V184" s="66">
        <v>1800</v>
      </c>
      <c r="W184" s="2" t="s">
        <v>24</v>
      </c>
    </row>
    <row r="185" spans="1:23" ht="51">
      <c r="A185" s="40">
        <v>10</v>
      </c>
      <c r="B185" s="66" t="s">
        <v>367</v>
      </c>
      <c r="C185" s="40" t="s">
        <v>119</v>
      </c>
      <c r="D185" s="69"/>
      <c r="E185" s="69"/>
      <c r="F185" s="40" t="s">
        <v>368</v>
      </c>
      <c r="G185" s="66">
        <v>7000</v>
      </c>
      <c r="H185" s="66"/>
      <c r="I185" s="66"/>
      <c r="J185" s="66">
        <v>7000</v>
      </c>
      <c r="K185" s="66">
        <v>1000</v>
      </c>
      <c r="L185" s="66"/>
      <c r="M185" s="66"/>
      <c r="N185" s="66">
        <v>1000</v>
      </c>
      <c r="O185" s="66">
        <v>1000</v>
      </c>
      <c r="P185" s="66"/>
      <c r="Q185" s="66"/>
      <c r="R185" s="66">
        <v>1000</v>
      </c>
      <c r="S185" s="66">
        <v>1500</v>
      </c>
      <c r="T185" s="66"/>
      <c r="U185" s="66"/>
      <c r="V185" s="66">
        <v>1500</v>
      </c>
      <c r="W185" s="2" t="s">
        <v>24</v>
      </c>
    </row>
    <row r="186" spans="1:23" ht="51">
      <c r="A186" s="40">
        <v>11</v>
      </c>
      <c r="B186" s="66" t="s">
        <v>369</v>
      </c>
      <c r="C186" s="40" t="s">
        <v>119</v>
      </c>
      <c r="D186" s="69"/>
      <c r="E186" s="69"/>
      <c r="F186" s="40" t="s">
        <v>370</v>
      </c>
      <c r="G186" s="66">
        <v>15000</v>
      </c>
      <c r="H186" s="66"/>
      <c r="I186" s="66"/>
      <c r="J186" s="66">
        <v>15000</v>
      </c>
      <c r="K186" s="66">
        <v>2691</v>
      </c>
      <c r="L186" s="66"/>
      <c r="M186" s="66"/>
      <c r="N186" s="66">
        <v>2691</v>
      </c>
      <c r="O186" s="66">
        <v>2691</v>
      </c>
      <c r="P186" s="66"/>
      <c r="Q186" s="66"/>
      <c r="R186" s="66">
        <v>2691</v>
      </c>
      <c r="S186" s="66">
        <v>4000</v>
      </c>
      <c r="T186" s="66"/>
      <c r="U186" s="66"/>
      <c r="V186" s="66">
        <v>4000</v>
      </c>
      <c r="W186" s="2" t="s">
        <v>24</v>
      </c>
    </row>
    <row r="187" spans="1:23" ht="51">
      <c r="A187" s="40">
        <v>12</v>
      </c>
      <c r="B187" s="66" t="s">
        <v>371</v>
      </c>
      <c r="C187" s="40" t="s">
        <v>119</v>
      </c>
      <c r="D187" s="69"/>
      <c r="E187" s="69"/>
      <c r="F187" s="40" t="s">
        <v>372</v>
      </c>
      <c r="G187" s="66">
        <v>8000</v>
      </c>
      <c r="H187" s="66"/>
      <c r="I187" s="66"/>
      <c r="J187" s="66">
        <v>8000</v>
      </c>
      <c r="K187" s="66">
        <v>1000</v>
      </c>
      <c r="L187" s="66"/>
      <c r="M187" s="66"/>
      <c r="N187" s="66">
        <v>1000</v>
      </c>
      <c r="O187" s="66">
        <v>1000</v>
      </c>
      <c r="P187" s="66"/>
      <c r="Q187" s="66"/>
      <c r="R187" s="66">
        <v>1000</v>
      </c>
      <c r="S187" s="66">
        <v>1800</v>
      </c>
      <c r="T187" s="66"/>
      <c r="U187" s="66"/>
      <c r="V187" s="66">
        <v>1800</v>
      </c>
      <c r="W187" s="2" t="s">
        <v>24</v>
      </c>
    </row>
    <row r="188" spans="1:23" s="38" customFormat="1" ht="18.75">
      <c r="A188" s="77" t="s">
        <v>373</v>
      </c>
      <c r="B188" s="39" t="s">
        <v>374</v>
      </c>
      <c r="C188" s="36"/>
      <c r="D188" s="37"/>
      <c r="E188" s="37"/>
      <c r="F188" s="37"/>
      <c r="G188" s="32">
        <f t="shared" ref="G188:V188" si="37">G189</f>
        <v>199891</v>
      </c>
      <c r="H188" s="32">
        <f t="shared" si="37"/>
        <v>0</v>
      </c>
      <c r="I188" s="32">
        <f t="shared" si="37"/>
        <v>0</v>
      </c>
      <c r="J188" s="32">
        <f t="shared" si="37"/>
        <v>160882</v>
      </c>
      <c r="K188" s="32">
        <f t="shared" si="37"/>
        <v>0</v>
      </c>
      <c r="L188" s="32">
        <f t="shared" si="37"/>
        <v>0</v>
      </c>
      <c r="M188" s="32">
        <f t="shared" si="37"/>
        <v>0</v>
      </c>
      <c r="N188" s="32">
        <f t="shared" si="37"/>
        <v>0</v>
      </c>
      <c r="O188" s="32">
        <f t="shared" si="37"/>
        <v>62713</v>
      </c>
      <c r="P188" s="32">
        <f t="shared" si="37"/>
        <v>0</v>
      </c>
      <c r="Q188" s="32">
        <f t="shared" si="37"/>
        <v>0</v>
      </c>
      <c r="R188" s="32">
        <f t="shared" si="37"/>
        <v>62713</v>
      </c>
      <c r="S188" s="32">
        <f t="shared" si="37"/>
        <v>37600</v>
      </c>
      <c r="T188" s="32">
        <f t="shared" si="37"/>
        <v>0</v>
      </c>
      <c r="U188" s="32">
        <f t="shared" si="37"/>
        <v>0</v>
      </c>
      <c r="V188" s="32">
        <f t="shared" si="37"/>
        <v>37600</v>
      </c>
      <c r="W188" s="2" t="s">
        <v>24</v>
      </c>
    </row>
    <row r="189" spans="1:23" s="38" customFormat="1" ht="25.5">
      <c r="A189" s="34"/>
      <c r="B189" s="39" t="s">
        <v>50</v>
      </c>
      <c r="C189" s="36"/>
      <c r="D189" s="37"/>
      <c r="E189" s="37"/>
      <c r="F189" s="37"/>
      <c r="G189" s="32">
        <f t="shared" ref="G189:U189" si="38">SUM(G190:G199)</f>
        <v>199891</v>
      </c>
      <c r="H189" s="32">
        <f t="shared" si="38"/>
        <v>0</v>
      </c>
      <c r="I189" s="32">
        <f t="shared" si="38"/>
        <v>0</v>
      </c>
      <c r="J189" s="32">
        <f t="shared" si="38"/>
        <v>160882</v>
      </c>
      <c r="K189" s="32">
        <f t="shared" si="38"/>
        <v>0</v>
      </c>
      <c r="L189" s="32">
        <f t="shared" si="38"/>
        <v>0</v>
      </c>
      <c r="M189" s="32">
        <f t="shared" si="38"/>
        <v>0</v>
      </c>
      <c r="N189" s="32">
        <f t="shared" si="38"/>
        <v>0</v>
      </c>
      <c r="O189" s="32">
        <f t="shared" si="38"/>
        <v>62713</v>
      </c>
      <c r="P189" s="32">
        <f t="shared" si="38"/>
        <v>0</v>
      </c>
      <c r="Q189" s="32">
        <f t="shared" si="38"/>
        <v>0</v>
      </c>
      <c r="R189" s="32">
        <f t="shared" si="38"/>
        <v>62713</v>
      </c>
      <c r="S189" s="32">
        <f t="shared" si="38"/>
        <v>37600</v>
      </c>
      <c r="T189" s="32">
        <f t="shared" si="38"/>
        <v>0</v>
      </c>
      <c r="U189" s="32">
        <f t="shared" si="38"/>
        <v>0</v>
      </c>
      <c r="V189" s="32">
        <f>SUM(V190:V199)</f>
        <v>37600</v>
      </c>
      <c r="W189" s="2" t="s">
        <v>24</v>
      </c>
    </row>
    <row r="190" spans="1:23" ht="51">
      <c r="A190" s="40">
        <v>1</v>
      </c>
      <c r="B190" s="66" t="s">
        <v>375</v>
      </c>
      <c r="C190" s="40" t="s">
        <v>34</v>
      </c>
      <c r="D190" s="69"/>
      <c r="E190" s="69"/>
      <c r="F190" s="40" t="s">
        <v>376</v>
      </c>
      <c r="G190" s="66">
        <v>28000</v>
      </c>
      <c r="H190" s="69"/>
      <c r="I190" s="69"/>
      <c r="J190" s="66">
        <v>19000</v>
      </c>
      <c r="K190" s="69"/>
      <c r="L190" s="69"/>
      <c r="M190" s="69"/>
      <c r="N190" s="69"/>
      <c r="O190" s="45">
        <v>10600</v>
      </c>
      <c r="P190" s="69"/>
      <c r="Q190" s="69"/>
      <c r="R190" s="45">
        <v>10600</v>
      </c>
      <c r="S190" s="45">
        <v>5500</v>
      </c>
      <c r="T190" s="69"/>
      <c r="U190" s="69"/>
      <c r="V190" s="45">
        <v>5500</v>
      </c>
      <c r="W190" s="2" t="s">
        <v>24</v>
      </c>
    </row>
    <row r="191" spans="1:23" ht="51">
      <c r="A191" s="40">
        <v>2</v>
      </c>
      <c r="B191" s="66" t="s">
        <v>377</v>
      </c>
      <c r="C191" s="40" t="s">
        <v>34</v>
      </c>
      <c r="D191" s="69"/>
      <c r="E191" s="69"/>
      <c r="F191" s="40" t="s">
        <v>378</v>
      </c>
      <c r="G191" s="66">
        <v>18036</v>
      </c>
      <c r="H191" s="69"/>
      <c r="I191" s="69"/>
      <c r="J191" s="66">
        <v>14036</v>
      </c>
      <c r="K191" s="69"/>
      <c r="L191" s="69"/>
      <c r="M191" s="69"/>
      <c r="N191" s="69"/>
      <c r="O191" s="45">
        <v>8500</v>
      </c>
      <c r="P191" s="69"/>
      <c r="Q191" s="69"/>
      <c r="R191" s="45">
        <v>8500</v>
      </c>
      <c r="S191" s="45">
        <v>4100</v>
      </c>
      <c r="T191" s="69"/>
      <c r="U191" s="69"/>
      <c r="V191" s="45">
        <v>4100</v>
      </c>
      <c r="W191" s="2" t="s">
        <v>24</v>
      </c>
    </row>
    <row r="192" spans="1:23" ht="51">
      <c r="A192" s="40">
        <v>4</v>
      </c>
      <c r="B192" s="66" t="s">
        <v>379</v>
      </c>
      <c r="C192" s="40" t="s">
        <v>34</v>
      </c>
      <c r="D192" s="69"/>
      <c r="E192" s="69"/>
      <c r="F192" s="40" t="s">
        <v>380</v>
      </c>
      <c r="G192" s="66">
        <v>14000</v>
      </c>
      <c r="H192" s="69"/>
      <c r="I192" s="69"/>
      <c r="J192" s="66">
        <v>10000</v>
      </c>
      <c r="K192" s="69"/>
      <c r="L192" s="69"/>
      <c r="M192" s="69"/>
      <c r="N192" s="69"/>
      <c r="O192" s="45">
        <v>9914</v>
      </c>
      <c r="P192" s="69"/>
      <c r="Q192" s="69"/>
      <c r="R192" s="45">
        <v>9914</v>
      </c>
      <c r="S192" s="45"/>
      <c r="T192" s="69"/>
      <c r="U192" s="69"/>
      <c r="V192" s="45"/>
      <c r="W192" s="2" t="s">
        <v>24</v>
      </c>
    </row>
    <row r="193" spans="1:23" ht="51">
      <c r="A193" s="40">
        <v>5</v>
      </c>
      <c r="B193" s="66" t="s">
        <v>381</v>
      </c>
      <c r="C193" s="40" t="s">
        <v>34</v>
      </c>
      <c r="D193" s="69"/>
      <c r="E193" s="69"/>
      <c r="F193" s="40" t="s">
        <v>382</v>
      </c>
      <c r="G193" s="66">
        <v>12000</v>
      </c>
      <c r="H193" s="69"/>
      <c r="I193" s="69"/>
      <c r="J193" s="66">
        <v>8500</v>
      </c>
      <c r="K193" s="69"/>
      <c r="L193" s="69"/>
      <c r="M193" s="69"/>
      <c r="N193" s="69"/>
      <c r="O193" s="45">
        <v>3139</v>
      </c>
      <c r="P193" s="69"/>
      <c r="Q193" s="69"/>
      <c r="R193" s="45">
        <v>3139</v>
      </c>
      <c r="S193" s="45">
        <v>2800</v>
      </c>
      <c r="T193" s="69"/>
      <c r="U193" s="69"/>
      <c r="V193" s="45">
        <v>2800</v>
      </c>
      <c r="W193" s="2" t="s">
        <v>24</v>
      </c>
    </row>
    <row r="194" spans="1:23" ht="51">
      <c r="A194" s="40">
        <v>6</v>
      </c>
      <c r="B194" s="66" t="s">
        <v>383</v>
      </c>
      <c r="C194" s="40" t="s">
        <v>34</v>
      </c>
      <c r="D194" s="69"/>
      <c r="E194" s="69"/>
      <c r="F194" s="40" t="s">
        <v>384</v>
      </c>
      <c r="G194" s="66">
        <v>14950</v>
      </c>
      <c r="H194" s="69"/>
      <c r="I194" s="69"/>
      <c r="J194" s="66">
        <v>12626</v>
      </c>
      <c r="K194" s="69"/>
      <c r="L194" s="69"/>
      <c r="M194" s="69"/>
      <c r="N194" s="69"/>
      <c r="O194" s="45">
        <v>9319</v>
      </c>
      <c r="P194" s="69"/>
      <c r="Q194" s="69"/>
      <c r="R194" s="45">
        <v>9319</v>
      </c>
      <c r="S194" s="45">
        <v>1000</v>
      </c>
      <c r="T194" s="69"/>
      <c r="U194" s="69"/>
      <c r="V194" s="45">
        <v>1000</v>
      </c>
      <c r="W194" s="2" t="s">
        <v>24</v>
      </c>
    </row>
    <row r="195" spans="1:23" ht="51">
      <c r="A195" s="40">
        <v>7</v>
      </c>
      <c r="B195" s="66" t="s">
        <v>385</v>
      </c>
      <c r="C195" s="40" t="s">
        <v>34</v>
      </c>
      <c r="D195" s="69"/>
      <c r="E195" s="69"/>
      <c r="F195" s="40" t="s">
        <v>386</v>
      </c>
      <c r="G195" s="66">
        <v>20000</v>
      </c>
      <c r="H195" s="69"/>
      <c r="I195" s="69"/>
      <c r="J195" s="66">
        <v>17500</v>
      </c>
      <c r="K195" s="69"/>
      <c r="L195" s="69"/>
      <c r="M195" s="69"/>
      <c r="N195" s="69"/>
      <c r="O195" s="45">
        <v>10574</v>
      </c>
      <c r="P195" s="69"/>
      <c r="Q195" s="69"/>
      <c r="R195" s="45">
        <v>10574</v>
      </c>
      <c r="S195" s="45">
        <v>5000</v>
      </c>
      <c r="T195" s="69"/>
      <c r="U195" s="69"/>
      <c r="V195" s="45">
        <v>5000</v>
      </c>
      <c r="W195" s="2" t="s">
        <v>24</v>
      </c>
    </row>
    <row r="196" spans="1:23" ht="25.5">
      <c r="A196" s="40">
        <v>8</v>
      </c>
      <c r="B196" s="68" t="s">
        <v>387</v>
      </c>
      <c r="C196" s="40" t="s">
        <v>34</v>
      </c>
      <c r="D196" s="69"/>
      <c r="E196" s="69"/>
      <c r="F196" s="40"/>
      <c r="G196" s="66">
        <v>22955</v>
      </c>
      <c r="H196" s="69"/>
      <c r="I196" s="69"/>
      <c r="J196" s="66">
        <v>19000</v>
      </c>
      <c r="K196" s="69"/>
      <c r="L196" s="69"/>
      <c r="M196" s="69"/>
      <c r="N196" s="69"/>
      <c r="O196" s="45">
        <v>259</v>
      </c>
      <c r="P196" s="69"/>
      <c r="Q196" s="69"/>
      <c r="R196" s="45">
        <v>259</v>
      </c>
      <c r="S196" s="45">
        <v>2700</v>
      </c>
      <c r="T196" s="69"/>
      <c r="U196" s="69"/>
      <c r="V196" s="45">
        <v>2700</v>
      </c>
      <c r="W196" s="2" t="s">
        <v>24</v>
      </c>
    </row>
    <row r="197" spans="1:23" ht="38.25">
      <c r="A197" s="40">
        <v>9</v>
      </c>
      <c r="B197" s="60" t="s">
        <v>388</v>
      </c>
      <c r="C197" s="40" t="s">
        <v>34</v>
      </c>
      <c r="D197" s="69"/>
      <c r="E197" s="69"/>
      <c r="F197" s="40"/>
      <c r="G197" s="66">
        <v>25000</v>
      </c>
      <c r="H197" s="69"/>
      <c r="I197" s="69"/>
      <c r="J197" s="66">
        <v>17720</v>
      </c>
      <c r="K197" s="69"/>
      <c r="L197" s="69"/>
      <c r="M197" s="69"/>
      <c r="N197" s="69"/>
      <c r="O197" s="45">
        <v>232</v>
      </c>
      <c r="P197" s="69"/>
      <c r="Q197" s="69"/>
      <c r="R197" s="45">
        <v>232</v>
      </c>
      <c r="S197" s="45">
        <v>2100</v>
      </c>
      <c r="T197" s="69"/>
      <c r="U197" s="69"/>
      <c r="V197" s="45">
        <v>2100</v>
      </c>
      <c r="W197" s="2" t="s">
        <v>24</v>
      </c>
    </row>
    <row r="198" spans="1:23" ht="51">
      <c r="A198" s="40">
        <v>10</v>
      </c>
      <c r="B198" s="66" t="s">
        <v>389</v>
      </c>
      <c r="C198" s="40" t="s">
        <v>34</v>
      </c>
      <c r="D198" s="69"/>
      <c r="E198" s="69"/>
      <c r="F198" s="40" t="s">
        <v>390</v>
      </c>
      <c r="G198" s="66">
        <v>30000</v>
      </c>
      <c r="H198" s="69"/>
      <c r="I198" s="69"/>
      <c r="J198" s="66">
        <v>30000</v>
      </c>
      <c r="K198" s="69"/>
      <c r="L198" s="69"/>
      <c r="M198" s="69"/>
      <c r="N198" s="69"/>
      <c r="O198" s="45">
        <v>9576</v>
      </c>
      <c r="P198" s="69"/>
      <c r="Q198" s="69"/>
      <c r="R198" s="45">
        <v>9576</v>
      </c>
      <c r="S198" s="45">
        <v>8400</v>
      </c>
      <c r="T198" s="69"/>
      <c r="U198" s="69"/>
      <c r="V198" s="45">
        <v>8400</v>
      </c>
      <c r="W198" s="2" t="s">
        <v>24</v>
      </c>
    </row>
    <row r="199" spans="1:23" ht="51">
      <c r="A199" s="40">
        <v>11</v>
      </c>
      <c r="B199" s="66" t="s">
        <v>391</v>
      </c>
      <c r="C199" s="40" t="s">
        <v>34</v>
      </c>
      <c r="D199" s="69"/>
      <c r="E199" s="69"/>
      <c r="F199" s="40" t="s">
        <v>392</v>
      </c>
      <c r="G199" s="66">
        <v>14950</v>
      </c>
      <c r="H199" s="69"/>
      <c r="I199" s="69"/>
      <c r="J199" s="66">
        <v>12500</v>
      </c>
      <c r="K199" s="69"/>
      <c r="L199" s="69"/>
      <c r="M199" s="69"/>
      <c r="N199" s="69"/>
      <c r="O199" s="45">
        <v>600</v>
      </c>
      <c r="P199" s="69"/>
      <c r="Q199" s="69"/>
      <c r="R199" s="45">
        <v>600</v>
      </c>
      <c r="S199" s="45">
        <v>6000</v>
      </c>
      <c r="T199" s="69"/>
      <c r="U199" s="69"/>
      <c r="V199" s="45">
        <v>6000</v>
      </c>
      <c r="W199" s="2" t="s">
        <v>24</v>
      </c>
    </row>
    <row r="200" spans="1:23" s="38" customFormat="1" ht="18.75">
      <c r="A200" s="34" t="s">
        <v>393</v>
      </c>
      <c r="B200" s="39" t="s">
        <v>394</v>
      </c>
      <c r="C200" s="36"/>
      <c r="D200" s="37"/>
      <c r="E200" s="37"/>
      <c r="F200" s="37"/>
      <c r="G200" s="32">
        <f>G201+G203</f>
        <v>149958.09299999999</v>
      </c>
      <c r="H200" s="32">
        <f t="shared" ref="H200:V200" si="39">H201+H203</f>
        <v>0</v>
      </c>
      <c r="I200" s="32">
        <f t="shared" si="39"/>
        <v>29258.093000000001</v>
      </c>
      <c r="J200" s="32">
        <f t="shared" si="39"/>
        <v>119000</v>
      </c>
      <c r="K200" s="32">
        <f t="shared" si="39"/>
        <v>29258.093000000001</v>
      </c>
      <c r="L200" s="32">
        <f t="shared" si="39"/>
        <v>0</v>
      </c>
      <c r="M200" s="32">
        <f t="shared" si="39"/>
        <v>29258.093000000001</v>
      </c>
      <c r="N200" s="32">
        <f t="shared" si="39"/>
        <v>0</v>
      </c>
      <c r="O200" s="32">
        <f t="shared" si="39"/>
        <v>89341.092999999993</v>
      </c>
      <c r="P200" s="32">
        <f t="shared" si="39"/>
        <v>0</v>
      </c>
      <c r="Q200" s="32">
        <f t="shared" si="39"/>
        <v>27200.093000000001</v>
      </c>
      <c r="R200" s="32">
        <f t="shared" si="39"/>
        <v>62141</v>
      </c>
      <c r="S200" s="32">
        <f t="shared" si="39"/>
        <v>27558</v>
      </c>
      <c r="T200" s="32">
        <f t="shared" si="39"/>
        <v>0</v>
      </c>
      <c r="U200" s="32">
        <f t="shared" si="39"/>
        <v>2058</v>
      </c>
      <c r="V200" s="32">
        <f t="shared" si="39"/>
        <v>25500</v>
      </c>
      <c r="W200" s="2" t="s">
        <v>24</v>
      </c>
    </row>
    <row r="201" spans="1:23" s="38" customFormat="1" ht="25.5">
      <c r="A201" s="34"/>
      <c r="B201" s="39" t="s">
        <v>26</v>
      </c>
      <c r="C201" s="36"/>
      <c r="D201" s="37"/>
      <c r="E201" s="37"/>
      <c r="F201" s="37"/>
      <c r="G201" s="32">
        <f>G202</f>
        <v>29258.093000000001</v>
      </c>
      <c r="H201" s="32">
        <f t="shared" ref="H201:V201" si="40">H202</f>
        <v>0</v>
      </c>
      <c r="I201" s="32">
        <f t="shared" si="40"/>
        <v>29258.093000000001</v>
      </c>
      <c r="J201" s="32">
        <f t="shared" si="40"/>
        <v>0</v>
      </c>
      <c r="K201" s="32">
        <f t="shared" si="40"/>
        <v>29258.093000000001</v>
      </c>
      <c r="L201" s="32">
        <f t="shared" si="40"/>
        <v>0</v>
      </c>
      <c r="M201" s="32">
        <f t="shared" si="40"/>
        <v>29258.093000000001</v>
      </c>
      <c r="N201" s="32">
        <f t="shared" si="40"/>
        <v>0</v>
      </c>
      <c r="O201" s="32">
        <f t="shared" si="40"/>
        <v>27200.093000000001</v>
      </c>
      <c r="P201" s="32">
        <f t="shared" si="40"/>
        <v>0</v>
      </c>
      <c r="Q201" s="32">
        <f t="shared" si="40"/>
        <v>27200.093000000001</v>
      </c>
      <c r="R201" s="32">
        <f t="shared" si="40"/>
        <v>0</v>
      </c>
      <c r="S201" s="32">
        <f t="shared" si="40"/>
        <v>2058</v>
      </c>
      <c r="T201" s="32">
        <f t="shared" si="40"/>
        <v>0</v>
      </c>
      <c r="U201" s="32">
        <f t="shared" si="40"/>
        <v>2058</v>
      </c>
      <c r="V201" s="32">
        <f t="shared" si="40"/>
        <v>0</v>
      </c>
      <c r="W201" s="2" t="s">
        <v>24</v>
      </c>
    </row>
    <row r="202" spans="1:23" s="38" customFormat="1" ht="36">
      <c r="A202" s="54" t="s">
        <v>115</v>
      </c>
      <c r="B202" s="49" t="s">
        <v>395</v>
      </c>
      <c r="C202" s="40" t="s">
        <v>152</v>
      </c>
      <c r="D202" s="37"/>
      <c r="E202" s="37"/>
      <c r="F202" s="71" t="s">
        <v>396</v>
      </c>
      <c r="G202" s="72">
        <v>29258.093000000001</v>
      </c>
      <c r="H202" s="32"/>
      <c r="I202" s="72">
        <v>29258.093000000001</v>
      </c>
      <c r="J202" s="32"/>
      <c r="K202" s="72">
        <v>29258.093000000001</v>
      </c>
      <c r="L202" s="32"/>
      <c r="M202" s="72">
        <v>29258.093000000001</v>
      </c>
      <c r="N202" s="32"/>
      <c r="O202" s="90">
        <f>K202-2058</f>
        <v>27200.093000000001</v>
      </c>
      <c r="P202" s="90"/>
      <c r="Q202" s="90">
        <f>M202-2058</f>
        <v>27200.093000000001</v>
      </c>
      <c r="R202" s="90"/>
      <c r="S202" s="90">
        <v>2058</v>
      </c>
      <c r="T202" s="32"/>
      <c r="U202" s="90">
        <v>2058</v>
      </c>
      <c r="V202" s="32"/>
      <c r="W202" s="2" t="s">
        <v>24</v>
      </c>
    </row>
    <row r="203" spans="1:23" s="38" customFormat="1" ht="25.5">
      <c r="A203" s="34"/>
      <c r="B203" s="39" t="s">
        <v>50</v>
      </c>
      <c r="C203" s="36"/>
      <c r="D203" s="37"/>
      <c r="E203" s="37"/>
      <c r="F203" s="37"/>
      <c r="G203" s="32">
        <f t="shared" ref="G203:U203" si="41">SUM(G204:G214)</f>
        <v>120700</v>
      </c>
      <c r="H203" s="32">
        <f t="shared" si="41"/>
        <v>0</v>
      </c>
      <c r="I203" s="32">
        <f t="shared" si="41"/>
        <v>0</v>
      </c>
      <c r="J203" s="32">
        <f t="shared" si="41"/>
        <v>119000</v>
      </c>
      <c r="K203" s="32">
        <f t="shared" si="41"/>
        <v>0</v>
      </c>
      <c r="L203" s="32">
        <f t="shared" si="41"/>
        <v>0</v>
      </c>
      <c r="M203" s="32">
        <f t="shared" si="41"/>
        <v>0</v>
      </c>
      <c r="N203" s="32">
        <f t="shared" si="41"/>
        <v>0</v>
      </c>
      <c r="O203" s="32">
        <f t="shared" si="41"/>
        <v>62141</v>
      </c>
      <c r="P203" s="32">
        <f t="shared" si="41"/>
        <v>0</v>
      </c>
      <c r="Q203" s="32">
        <f t="shared" si="41"/>
        <v>0</v>
      </c>
      <c r="R203" s="32">
        <f t="shared" si="41"/>
        <v>62141</v>
      </c>
      <c r="S203" s="32">
        <f t="shared" si="41"/>
        <v>25500</v>
      </c>
      <c r="T203" s="32">
        <f t="shared" si="41"/>
        <v>0</v>
      </c>
      <c r="U203" s="32">
        <f t="shared" si="41"/>
        <v>0</v>
      </c>
      <c r="V203" s="32">
        <f>SUM(V204:V214)</f>
        <v>25500</v>
      </c>
      <c r="W203" s="2" t="s">
        <v>24</v>
      </c>
    </row>
    <row r="204" spans="1:23" ht="51">
      <c r="A204" s="40">
        <v>1</v>
      </c>
      <c r="B204" s="66" t="s">
        <v>397</v>
      </c>
      <c r="C204" s="40" t="s">
        <v>152</v>
      </c>
      <c r="D204" s="69"/>
      <c r="E204" s="69"/>
      <c r="F204" s="40" t="s">
        <v>398</v>
      </c>
      <c r="G204" s="66">
        <v>24000</v>
      </c>
      <c r="H204" s="69"/>
      <c r="I204" s="69"/>
      <c r="J204" s="66">
        <v>24000</v>
      </c>
      <c r="K204" s="69"/>
      <c r="L204" s="69"/>
      <c r="M204" s="69"/>
      <c r="N204" s="69"/>
      <c r="O204" s="45">
        <v>22800</v>
      </c>
      <c r="P204" s="69"/>
      <c r="Q204" s="69"/>
      <c r="R204" s="45">
        <v>22800</v>
      </c>
      <c r="S204" s="45">
        <v>500</v>
      </c>
      <c r="T204" s="69"/>
      <c r="U204" s="69"/>
      <c r="V204" s="45">
        <v>500</v>
      </c>
      <c r="W204" s="2" t="s">
        <v>24</v>
      </c>
    </row>
    <row r="205" spans="1:23" ht="51">
      <c r="A205" s="40">
        <v>2</v>
      </c>
      <c r="B205" s="66" t="s">
        <v>399</v>
      </c>
      <c r="C205" s="40" t="s">
        <v>152</v>
      </c>
      <c r="D205" s="69"/>
      <c r="E205" s="69"/>
      <c r="F205" s="40" t="s">
        <v>400</v>
      </c>
      <c r="G205" s="66">
        <v>20000</v>
      </c>
      <c r="H205" s="69"/>
      <c r="I205" s="69"/>
      <c r="J205" s="66">
        <v>20000</v>
      </c>
      <c r="K205" s="69"/>
      <c r="L205" s="69"/>
      <c r="M205" s="69"/>
      <c r="N205" s="69"/>
      <c r="O205" s="45">
        <v>13840</v>
      </c>
      <c r="P205" s="69"/>
      <c r="Q205" s="69"/>
      <c r="R205" s="45">
        <v>13840</v>
      </c>
      <c r="S205" s="45">
        <v>5200</v>
      </c>
      <c r="T205" s="69"/>
      <c r="U205" s="69"/>
      <c r="V205" s="45">
        <v>5200</v>
      </c>
      <c r="W205" s="2" t="s">
        <v>24</v>
      </c>
    </row>
    <row r="206" spans="1:23" ht="51">
      <c r="A206" s="40">
        <v>3</v>
      </c>
      <c r="B206" s="66" t="s">
        <v>401</v>
      </c>
      <c r="C206" s="40" t="s">
        <v>152</v>
      </c>
      <c r="D206" s="69"/>
      <c r="E206" s="69"/>
      <c r="F206" s="40" t="s">
        <v>402</v>
      </c>
      <c r="G206" s="66">
        <v>8500</v>
      </c>
      <c r="H206" s="69"/>
      <c r="I206" s="69"/>
      <c r="J206" s="66">
        <v>8500</v>
      </c>
      <c r="K206" s="69"/>
      <c r="L206" s="69"/>
      <c r="M206" s="69"/>
      <c r="N206" s="69"/>
      <c r="O206" s="45">
        <v>3113</v>
      </c>
      <c r="P206" s="69"/>
      <c r="Q206" s="69"/>
      <c r="R206" s="45">
        <v>3113</v>
      </c>
      <c r="S206" s="45">
        <v>2800</v>
      </c>
      <c r="T206" s="69"/>
      <c r="U206" s="69"/>
      <c r="V206" s="45">
        <v>2800</v>
      </c>
      <c r="W206" s="2" t="s">
        <v>24</v>
      </c>
    </row>
    <row r="207" spans="1:23" ht="51">
      <c r="A207" s="40">
        <v>4</v>
      </c>
      <c r="B207" s="66" t="s">
        <v>403</v>
      </c>
      <c r="C207" s="40" t="s">
        <v>152</v>
      </c>
      <c r="D207" s="69"/>
      <c r="E207" s="69"/>
      <c r="F207" s="40" t="s">
        <v>404</v>
      </c>
      <c r="G207" s="66">
        <v>9400</v>
      </c>
      <c r="H207" s="69"/>
      <c r="I207" s="69"/>
      <c r="J207" s="66">
        <v>8500</v>
      </c>
      <c r="K207" s="69"/>
      <c r="L207" s="69"/>
      <c r="M207" s="69"/>
      <c r="N207" s="69"/>
      <c r="O207" s="45">
        <v>2885</v>
      </c>
      <c r="P207" s="69"/>
      <c r="Q207" s="69"/>
      <c r="R207" s="45">
        <v>2885</v>
      </c>
      <c r="S207" s="45">
        <v>3100</v>
      </c>
      <c r="T207" s="69"/>
      <c r="U207" s="69"/>
      <c r="V207" s="45">
        <v>3100</v>
      </c>
      <c r="W207" s="2" t="s">
        <v>24</v>
      </c>
    </row>
    <row r="208" spans="1:23" ht="51">
      <c r="A208" s="40">
        <v>5</v>
      </c>
      <c r="B208" s="66" t="s">
        <v>405</v>
      </c>
      <c r="C208" s="40" t="s">
        <v>152</v>
      </c>
      <c r="D208" s="69"/>
      <c r="E208" s="69"/>
      <c r="F208" s="40" t="s">
        <v>406</v>
      </c>
      <c r="G208" s="66">
        <v>6400</v>
      </c>
      <c r="H208" s="69"/>
      <c r="I208" s="69"/>
      <c r="J208" s="66">
        <v>6400</v>
      </c>
      <c r="K208" s="69"/>
      <c r="L208" s="69"/>
      <c r="M208" s="69"/>
      <c r="N208" s="69"/>
      <c r="O208" s="45">
        <v>2321</v>
      </c>
      <c r="P208" s="69"/>
      <c r="Q208" s="69"/>
      <c r="R208" s="45">
        <v>2321</v>
      </c>
      <c r="S208" s="45">
        <v>2200</v>
      </c>
      <c r="T208" s="69"/>
      <c r="U208" s="69"/>
      <c r="V208" s="45">
        <v>2200</v>
      </c>
      <c r="W208" s="2" t="s">
        <v>24</v>
      </c>
    </row>
    <row r="209" spans="1:23" ht="51">
      <c r="A209" s="40">
        <v>6</v>
      </c>
      <c r="B209" s="66" t="s">
        <v>407</v>
      </c>
      <c r="C209" s="40" t="s">
        <v>152</v>
      </c>
      <c r="D209" s="69"/>
      <c r="E209" s="69"/>
      <c r="F209" s="40" t="s">
        <v>408</v>
      </c>
      <c r="G209" s="66">
        <v>9300</v>
      </c>
      <c r="H209" s="69"/>
      <c r="I209" s="69"/>
      <c r="J209" s="66">
        <v>8500</v>
      </c>
      <c r="K209" s="69"/>
      <c r="L209" s="69"/>
      <c r="M209" s="69"/>
      <c r="N209" s="69"/>
      <c r="O209" s="45">
        <v>6551</v>
      </c>
      <c r="P209" s="69"/>
      <c r="Q209" s="69"/>
      <c r="R209" s="45">
        <v>6551</v>
      </c>
      <c r="S209" s="45">
        <v>1000</v>
      </c>
      <c r="T209" s="69"/>
      <c r="U209" s="69"/>
      <c r="V209" s="45">
        <v>1000</v>
      </c>
      <c r="W209" s="2" t="s">
        <v>24</v>
      </c>
    </row>
    <row r="210" spans="1:23" ht="51">
      <c r="A210" s="40">
        <v>7</v>
      </c>
      <c r="B210" s="66" t="s">
        <v>409</v>
      </c>
      <c r="C210" s="40" t="s">
        <v>152</v>
      </c>
      <c r="D210" s="69"/>
      <c r="E210" s="69"/>
      <c r="F210" s="40" t="s">
        <v>410</v>
      </c>
      <c r="G210" s="66">
        <v>8600</v>
      </c>
      <c r="H210" s="69"/>
      <c r="I210" s="69"/>
      <c r="J210" s="66">
        <v>8600</v>
      </c>
      <c r="K210" s="69"/>
      <c r="L210" s="69"/>
      <c r="M210" s="69"/>
      <c r="N210" s="69"/>
      <c r="O210" s="45">
        <v>2931</v>
      </c>
      <c r="P210" s="69"/>
      <c r="Q210" s="69"/>
      <c r="R210" s="45">
        <v>2931</v>
      </c>
      <c r="S210" s="45">
        <v>3100</v>
      </c>
      <c r="T210" s="69"/>
      <c r="U210" s="69"/>
      <c r="V210" s="45">
        <v>3100</v>
      </c>
      <c r="W210" s="2" t="s">
        <v>24</v>
      </c>
    </row>
    <row r="211" spans="1:23" ht="51">
      <c r="A211" s="40">
        <v>8</v>
      </c>
      <c r="B211" s="66" t="s">
        <v>411</v>
      </c>
      <c r="C211" s="40" t="s">
        <v>152</v>
      </c>
      <c r="D211" s="69"/>
      <c r="E211" s="69"/>
      <c r="F211" s="40" t="s">
        <v>412</v>
      </c>
      <c r="G211" s="66">
        <v>8500</v>
      </c>
      <c r="H211" s="69"/>
      <c r="I211" s="69"/>
      <c r="J211" s="66">
        <v>8500</v>
      </c>
      <c r="K211" s="69"/>
      <c r="L211" s="69"/>
      <c r="M211" s="69"/>
      <c r="N211" s="69"/>
      <c r="O211" s="45">
        <v>2500</v>
      </c>
      <c r="P211" s="69"/>
      <c r="Q211" s="69"/>
      <c r="R211" s="45">
        <v>2500</v>
      </c>
      <c r="S211" s="45">
        <v>1500</v>
      </c>
      <c r="T211" s="69"/>
      <c r="U211" s="69"/>
      <c r="V211" s="45">
        <v>1500</v>
      </c>
      <c r="W211" s="2" t="s">
        <v>24</v>
      </c>
    </row>
    <row r="212" spans="1:23" ht="51">
      <c r="A212" s="40">
        <v>9</v>
      </c>
      <c r="B212" s="66" t="s">
        <v>413</v>
      </c>
      <c r="C212" s="40" t="s">
        <v>152</v>
      </c>
      <c r="D212" s="69"/>
      <c r="E212" s="69"/>
      <c r="F212" s="40" t="s">
        <v>414</v>
      </c>
      <c r="G212" s="66">
        <v>8000</v>
      </c>
      <c r="H212" s="69"/>
      <c r="I212" s="69"/>
      <c r="J212" s="66">
        <v>8000</v>
      </c>
      <c r="K212" s="69"/>
      <c r="L212" s="69"/>
      <c r="M212" s="69"/>
      <c r="N212" s="69"/>
      <c r="O212" s="45">
        <v>1200</v>
      </c>
      <c r="P212" s="69"/>
      <c r="Q212" s="69"/>
      <c r="R212" s="45">
        <v>1200</v>
      </c>
      <c r="S212" s="45">
        <v>1600</v>
      </c>
      <c r="T212" s="69"/>
      <c r="U212" s="69"/>
      <c r="V212" s="45">
        <v>1600</v>
      </c>
      <c r="W212" s="2" t="s">
        <v>24</v>
      </c>
    </row>
    <row r="213" spans="1:23" ht="51">
      <c r="A213" s="40">
        <v>10</v>
      </c>
      <c r="B213" s="66" t="s">
        <v>415</v>
      </c>
      <c r="C213" s="40" t="s">
        <v>152</v>
      </c>
      <c r="D213" s="69"/>
      <c r="E213" s="69"/>
      <c r="F213" s="40" t="s">
        <v>416</v>
      </c>
      <c r="G213" s="66">
        <v>8500</v>
      </c>
      <c r="H213" s="69"/>
      <c r="I213" s="69"/>
      <c r="J213" s="66">
        <v>8500</v>
      </c>
      <c r="K213" s="69"/>
      <c r="L213" s="69"/>
      <c r="M213" s="69"/>
      <c r="N213" s="69"/>
      <c r="O213" s="45">
        <v>2800</v>
      </c>
      <c r="P213" s="69"/>
      <c r="Q213" s="69"/>
      <c r="R213" s="45">
        <v>2800</v>
      </c>
      <c r="S213" s="45">
        <v>1200</v>
      </c>
      <c r="T213" s="69"/>
      <c r="U213" s="69"/>
      <c r="V213" s="45">
        <v>1200</v>
      </c>
      <c r="W213" s="2" t="s">
        <v>24</v>
      </c>
    </row>
    <row r="214" spans="1:23" ht="51">
      <c r="A214" s="40">
        <v>11</v>
      </c>
      <c r="B214" s="66" t="s">
        <v>417</v>
      </c>
      <c r="C214" s="40" t="s">
        <v>152</v>
      </c>
      <c r="D214" s="69"/>
      <c r="E214" s="69"/>
      <c r="F214" s="40" t="s">
        <v>418</v>
      </c>
      <c r="G214" s="66">
        <v>9500</v>
      </c>
      <c r="H214" s="69"/>
      <c r="I214" s="69"/>
      <c r="J214" s="66">
        <v>9500</v>
      </c>
      <c r="K214" s="69"/>
      <c r="L214" s="69"/>
      <c r="M214" s="69"/>
      <c r="N214" s="69"/>
      <c r="O214" s="45">
        <v>1200</v>
      </c>
      <c r="P214" s="69"/>
      <c r="Q214" s="69"/>
      <c r="R214" s="45">
        <v>1200</v>
      </c>
      <c r="S214" s="45">
        <v>3300</v>
      </c>
      <c r="T214" s="69"/>
      <c r="U214" s="69"/>
      <c r="V214" s="45">
        <v>3300</v>
      </c>
      <c r="W214" s="2" t="s">
        <v>24</v>
      </c>
    </row>
    <row r="215" spans="1:23" s="80" customFormat="1">
      <c r="A215" s="34" t="s">
        <v>419</v>
      </c>
      <c r="B215" s="78" t="s">
        <v>420</v>
      </c>
      <c r="C215" s="77"/>
      <c r="D215" s="79"/>
      <c r="E215" s="79"/>
      <c r="F215" s="77"/>
      <c r="G215" s="78">
        <f t="shared" ref="G215:V215" si="42">G216</f>
        <v>177836</v>
      </c>
      <c r="H215" s="79">
        <f t="shared" si="42"/>
        <v>0</v>
      </c>
      <c r="I215" s="79">
        <f t="shared" si="42"/>
        <v>10606</v>
      </c>
      <c r="J215" s="78">
        <f t="shared" si="42"/>
        <v>157189</v>
      </c>
      <c r="K215" s="79">
        <f t="shared" si="42"/>
        <v>0</v>
      </c>
      <c r="L215" s="79">
        <f t="shared" si="42"/>
        <v>0</v>
      </c>
      <c r="M215" s="79">
        <f t="shared" si="42"/>
        <v>0</v>
      </c>
      <c r="N215" s="79">
        <f t="shared" si="42"/>
        <v>0</v>
      </c>
      <c r="O215" s="82">
        <f t="shared" si="42"/>
        <v>75013</v>
      </c>
      <c r="P215" s="79">
        <f t="shared" si="42"/>
        <v>0</v>
      </c>
      <c r="Q215" s="79">
        <f t="shared" si="42"/>
        <v>10606</v>
      </c>
      <c r="R215" s="82">
        <f t="shared" si="42"/>
        <v>64407</v>
      </c>
      <c r="S215" s="82">
        <f t="shared" si="42"/>
        <v>32087</v>
      </c>
      <c r="T215" s="79">
        <f t="shared" si="42"/>
        <v>0</v>
      </c>
      <c r="U215" s="79">
        <f t="shared" si="42"/>
        <v>0</v>
      </c>
      <c r="V215" s="82">
        <f t="shared" si="42"/>
        <v>32087</v>
      </c>
      <c r="W215" s="2" t="s">
        <v>24</v>
      </c>
    </row>
    <row r="216" spans="1:23" s="38" customFormat="1" ht="25.5">
      <c r="A216" s="34"/>
      <c r="B216" s="39" t="s">
        <v>50</v>
      </c>
      <c r="C216" s="36"/>
      <c r="D216" s="37"/>
      <c r="E216" s="37"/>
      <c r="F216" s="37"/>
      <c r="G216" s="32">
        <f t="shared" ref="G216:U216" si="43">SUM(G217:G230)</f>
        <v>177836</v>
      </c>
      <c r="H216" s="32">
        <f t="shared" si="43"/>
        <v>0</v>
      </c>
      <c r="I216" s="32">
        <f t="shared" si="43"/>
        <v>10606</v>
      </c>
      <c r="J216" s="32">
        <f t="shared" si="43"/>
        <v>157189</v>
      </c>
      <c r="K216" s="32">
        <f t="shared" si="43"/>
        <v>0</v>
      </c>
      <c r="L216" s="32">
        <f t="shared" si="43"/>
        <v>0</v>
      </c>
      <c r="M216" s="32">
        <f t="shared" si="43"/>
        <v>0</v>
      </c>
      <c r="N216" s="32">
        <f t="shared" si="43"/>
        <v>0</v>
      </c>
      <c r="O216" s="32">
        <f t="shared" si="43"/>
        <v>75013</v>
      </c>
      <c r="P216" s="32">
        <f t="shared" si="43"/>
        <v>0</v>
      </c>
      <c r="Q216" s="32">
        <f t="shared" si="43"/>
        <v>10606</v>
      </c>
      <c r="R216" s="32">
        <f t="shared" si="43"/>
        <v>64407</v>
      </c>
      <c r="S216" s="32">
        <f t="shared" si="43"/>
        <v>32087</v>
      </c>
      <c r="T216" s="32">
        <f t="shared" si="43"/>
        <v>0</v>
      </c>
      <c r="U216" s="32">
        <f t="shared" si="43"/>
        <v>0</v>
      </c>
      <c r="V216" s="32">
        <f>SUM(V217:V230)</f>
        <v>32087</v>
      </c>
      <c r="W216" s="2" t="s">
        <v>24</v>
      </c>
    </row>
    <row r="217" spans="1:23" ht="51">
      <c r="A217" s="40">
        <v>1</v>
      </c>
      <c r="B217" s="66" t="s">
        <v>421</v>
      </c>
      <c r="C217" s="40" t="s">
        <v>422</v>
      </c>
      <c r="D217" s="69"/>
      <c r="E217" s="69"/>
      <c r="F217" s="40" t="s">
        <v>423</v>
      </c>
      <c r="G217" s="66">
        <v>14800</v>
      </c>
      <c r="H217" s="69"/>
      <c r="I217" s="66">
        <f>G217-J217</f>
        <v>10606</v>
      </c>
      <c r="J217" s="66">
        <v>4194</v>
      </c>
      <c r="K217" s="66"/>
      <c r="L217" s="66"/>
      <c r="M217" s="66"/>
      <c r="N217" s="66"/>
      <c r="O217" s="66">
        <v>10606</v>
      </c>
      <c r="P217" s="66"/>
      <c r="Q217" s="66">
        <v>10606</v>
      </c>
      <c r="R217" s="66"/>
      <c r="S217" s="45">
        <v>4194</v>
      </c>
      <c r="T217" s="69"/>
      <c r="U217" s="69"/>
      <c r="V217" s="45">
        <v>4194</v>
      </c>
      <c r="W217" s="2" t="s">
        <v>24</v>
      </c>
    </row>
    <row r="218" spans="1:23" ht="51">
      <c r="A218" s="40">
        <v>2</v>
      </c>
      <c r="B218" s="66" t="s">
        <v>424</v>
      </c>
      <c r="C218" s="40" t="s">
        <v>422</v>
      </c>
      <c r="D218" s="69"/>
      <c r="E218" s="69"/>
      <c r="F218" s="40" t="s">
        <v>425</v>
      </c>
      <c r="G218" s="66">
        <v>34571</v>
      </c>
      <c r="H218" s="69"/>
      <c r="I218" s="69"/>
      <c r="J218" s="66">
        <v>31930</v>
      </c>
      <c r="K218" s="69"/>
      <c r="L218" s="69"/>
      <c r="M218" s="69"/>
      <c r="N218" s="69"/>
      <c r="O218" s="45">
        <v>16000</v>
      </c>
      <c r="P218" s="69"/>
      <c r="Q218" s="69"/>
      <c r="R218" s="45">
        <v>16000</v>
      </c>
      <c r="S218" s="45">
        <v>0</v>
      </c>
      <c r="T218" s="69"/>
      <c r="U218" s="69"/>
      <c r="V218" s="45">
        <v>0</v>
      </c>
      <c r="W218" s="2" t="s">
        <v>24</v>
      </c>
    </row>
    <row r="219" spans="1:23" ht="51">
      <c r="A219" s="40">
        <v>3</v>
      </c>
      <c r="B219" s="66" t="s">
        <v>426</v>
      </c>
      <c r="C219" s="40" t="s">
        <v>422</v>
      </c>
      <c r="D219" s="69"/>
      <c r="E219" s="69"/>
      <c r="F219" s="40" t="s">
        <v>427</v>
      </c>
      <c r="G219" s="66">
        <v>14900</v>
      </c>
      <c r="H219" s="69"/>
      <c r="I219" s="69"/>
      <c r="J219" s="66">
        <v>14900</v>
      </c>
      <c r="K219" s="69"/>
      <c r="L219" s="69"/>
      <c r="M219" s="69"/>
      <c r="N219" s="69"/>
      <c r="O219" s="45">
        <v>14200</v>
      </c>
      <c r="P219" s="69"/>
      <c r="Q219" s="69"/>
      <c r="R219" s="45">
        <v>14200</v>
      </c>
      <c r="S219" s="45">
        <v>0</v>
      </c>
      <c r="T219" s="69"/>
      <c r="U219" s="69"/>
      <c r="V219" s="45">
        <v>0</v>
      </c>
      <c r="W219" s="2" t="s">
        <v>24</v>
      </c>
    </row>
    <row r="220" spans="1:23" ht="51">
      <c r="A220" s="40">
        <v>4</v>
      </c>
      <c r="B220" s="66" t="s">
        <v>428</v>
      </c>
      <c r="C220" s="40" t="s">
        <v>422</v>
      </c>
      <c r="D220" s="69"/>
      <c r="E220" s="69"/>
      <c r="F220" s="40" t="s">
        <v>429</v>
      </c>
      <c r="G220" s="66">
        <v>6800</v>
      </c>
      <c r="H220" s="69"/>
      <c r="I220" s="69"/>
      <c r="J220" s="66">
        <v>6800</v>
      </c>
      <c r="K220" s="69"/>
      <c r="L220" s="69"/>
      <c r="M220" s="69"/>
      <c r="N220" s="69"/>
      <c r="O220" s="45">
        <v>6500</v>
      </c>
      <c r="P220" s="69"/>
      <c r="Q220" s="69"/>
      <c r="R220" s="45">
        <v>6500</v>
      </c>
      <c r="S220" s="45">
        <v>0</v>
      </c>
      <c r="T220" s="69"/>
      <c r="U220" s="69"/>
      <c r="V220" s="45">
        <v>0</v>
      </c>
      <c r="W220" s="2" t="s">
        <v>24</v>
      </c>
    </row>
    <row r="221" spans="1:23" ht="51">
      <c r="A221" s="40">
        <v>5</v>
      </c>
      <c r="B221" s="66" t="s">
        <v>430</v>
      </c>
      <c r="C221" s="40" t="s">
        <v>422</v>
      </c>
      <c r="D221" s="69"/>
      <c r="E221" s="69"/>
      <c r="F221" s="40" t="s">
        <v>431</v>
      </c>
      <c r="G221" s="66">
        <v>10000</v>
      </c>
      <c r="H221" s="69"/>
      <c r="I221" s="69"/>
      <c r="J221" s="66">
        <v>7500</v>
      </c>
      <c r="K221" s="69"/>
      <c r="L221" s="69"/>
      <c r="M221" s="69"/>
      <c r="N221" s="69"/>
      <c r="O221" s="45">
        <v>7100</v>
      </c>
      <c r="P221" s="69"/>
      <c r="Q221" s="69"/>
      <c r="R221" s="45">
        <v>7100</v>
      </c>
      <c r="S221" s="45">
        <v>193</v>
      </c>
      <c r="T221" s="69"/>
      <c r="U221" s="69"/>
      <c r="V221" s="45">
        <v>193</v>
      </c>
      <c r="W221" s="2" t="s">
        <v>24</v>
      </c>
    </row>
    <row r="222" spans="1:23" ht="51">
      <c r="A222" s="40">
        <v>6</v>
      </c>
      <c r="B222" s="66" t="s">
        <v>432</v>
      </c>
      <c r="C222" s="40" t="s">
        <v>422</v>
      </c>
      <c r="D222" s="69"/>
      <c r="E222" s="69"/>
      <c r="F222" s="40" t="s">
        <v>433</v>
      </c>
      <c r="G222" s="66">
        <v>8000</v>
      </c>
      <c r="H222" s="69"/>
      <c r="I222" s="69"/>
      <c r="J222" s="66">
        <v>8000</v>
      </c>
      <c r="K222" s="69"/>
      <c r="L222" s="69"/>
      <c r="M222" s="69"/>
      <c r="N222" s="69"/>
      <c r="O222" s="45">
        <v>2784</v>
      </c>
      <c r="P222" s="69"/>
      <c r="Q222" s="69"/>
      <c r="R222" s="45">
        <v>2784</v>
      </c>
      <c r="S222" s="45">
        <v>2000</v>
      </c>
      <c r="T222" s="69"/>
      <c r="U222" s="69"/>
      <c r="V222" s="45">
        <v>2000</v>
      </c>
      <c r="W222" s="2" t="s">
        <v>24</v>
      </c>
    </row>
    <row r="223" spans="1:23" ht="51">
      <c r="A223" s="40">
        <v>7</v>
      </c>
      <c r="B223" s="66" t="s">
        <v>434</v>
      </c>
      <c r="C223" s="40" t="s">
        <v>422</v>
      </c>
      <c r="D223" s="69"/>
      <c r="E223" s="69"/>
      <c r="F223" s="40" t="s">
        <v>435</v>
      </c>
      <c r="G223" s="66">
        <v>6840</v>
      </c>
      <c r="H223" s="69"/>
      <c r="I223" s="69"/>
      <c r="J223" s="66">
        <v>6840</v>
      </c>
      <c r="K223" s="69"/>
      <c r="L223" s="69"/>
      <c r="M223" s="69"/>
      <c r="N223" s="69"/>
      <c r="O223" s="45">
        <v>2373</v>
      </c>
      <c r="P223" s="69"/>
      <c r="Q223" s="69"/>
      <c r="R223" s="45">
        <v>2373</v>
      </c>
      <c r="S223" s="45">
        <v>3000</v>
      </c>
      <c r="T223" s="69"/>
      <c r="U223" s="69"/>
      <c r="V223" s="45">
        <v>3000</v>
      </c>
      <c r="W223" s="2" t="s">
        <v>24</v>
      </c>
    </row>
    <row r="224" spans="1:23" ht="51">
      <c r="A224" s="40">
        <v>8</v>
      </c>
      <c r="B224" s="66" t="s">
        <v>436</v>
      </c>
      <c r="C224" s="40" t="s">
        <v>422</v>
      </c>
      <c r="D224" s="69"/>
      <c r="E224" s="69"/>
      <c r="F224" s="40" t="s">
        <v>437</v>
      </c>
      <c r="G224" s="66">
        <v>10000</v>
      </c>
      <c r="H224" s="69"/>
      <c r="I224" s="69"/>
      <c r="J224" s="66">
        <v>10000</v>
      </c>
      <c r="K224" s="69"/>
      <c r="L224" s="69"/>
      <c r="M224" s="69"/>
      <c r="N224" s="69"/>
      <c r="O224" s="45">
        <v>3302</v>
      </c>
      <c r="P224" s="69"/>
      <c r="Q224" s="69"/>
      <c r="R224" s="45">
        <v>3302</v>
      </c>
      <c r="S224" s="45">
        <v>2700</v>
      </c>
      <c r="T224" s="69"/>
      <c r="U224" s="69"/>
      <c r="V224" s="45">
        <v>2700</v>
      </c>
      <c r="W224" s="2" t="s">
        <v>24</v>
      </c>
    </row>
    <row r="225" spans="1:23" ht="51">
      <c r="A225" s="40">
        <v>9</v>
      </c>
      <c r="B225" s="66" t="s">
        <v>438</v>
      </c>
      <c r="C225" s="40" t="s">
        <v>422</v>
      </c>
      <c r="D225" s="69"/>
      <c r="E225" s="69"/>
      <c r="F225" s="40" t="s">
        <v>439</v>
      </c>
      <c r="G225" s="66">
        <v>13325</v>
      </c>
      <c r="H225" s="69"/>
      <c r="I225" s="69"/>
      <c r="J225" s="66">
        <v>8425</v>
      </c>
      <c r="K225" s="69"/>
      <c r="L225" s="69"/>
      <c r="M225" s="69"/>
      <c r="N225" s="69"/>
      <c r="O225" s="45">
        <v>3008</v>
      </c>
      <c r="P225" s="69"/>
      <c r="Q225" s="69"/>
      <c r="R225" s="45">
        <v>3008</v>
      </c>
      <c r="S225" s="45">
        <v>3000</v>
      </c>
      <c r="T225" s="69"/>
      <c r="U225" s="69"/>
      <c r="V225" s="45">
        <v>3000</v>
      </c>
      <c r="W225" s="2" t="s">
        <v>24</v>
      </c>
    </row>
    <row r="226" spans="1:23" ht="51">
      <c r="A226" s="40">
        <v>10</v>
      </c>
      <c r="B226" s="66" t="s">
        <v>440</v>
      </c>
      <c r="C226" s="40" t="s">
        <v>422</v>
      </c>
      <c r="D226" s="69"/>
      <c r="E226" s="69"/>
      <c r="F226" s="40" t="s">
        <v>441</v>
      </c>
      <c r="G226" s="66">
        <v>10000</v>
      </c>
      <c r="H226" s="69"/>
      <c r="I226" s="69"/>
      <c r="J226" s="66">
        <v>10000</v>
      </c>
      <c r="K226" s="69"/>
      <c r="L226" s="69"/>
      <c r="M226" s="69"/>
      <c r="N226" s="69"/>
      <c r="O226" s="45">
        <v>3340</v>
      </c>
      <c r="P226" s="69"/>
      <c r="Q226" s="69"/>
      <c r="R226" s="45">
        <v>3340</v>
      </c>
      <c r="S226" s="45">
        <v>5000</v>
      </c>
      <c r="T226" s="69"/>
      <c r="U226" s="69"/>
      <c r="V226" s="45">
        <v>5000</v>
      </c>
      <c r="W226" s="2" t="s">
        <v>24</v>
      </c>
    </row>
    <row r="227" spans="1:23" ht="51">
      <c r="A227" s="40">
        <v>11</v>
      </c>
      <c r="B227" s="66" t="s">
        <v>442</v>
      </c>
      <c r="C227" s="40" t="s">
        <v>422</v>
      </c>
      <c r="D227" s="69"/>
      <c r="E227" s="69"/>
      <c r="F227" s="40" t="s">
        <v>443</v>
      </c>
      <c r="G227" s="66">
        <v>14800</v>
      </c>
      <c r="H227" s="69"/>
      <c r="I227" s="69"/>
      <c r="J227" s="66">
        <v>14800</v>
      </c>
      <c r="K227" s="69"/>
      <c r="L227" s="69"/>
      <c r="M227" s="69"/>
      <c r="N227" s="69"/>
      <c r="O227" s="45">
        <v>1800</v>
      </c>
      <c r="P227" s="69"/>
      <c r="Q227" s="69"/>
      <c r="R227" s="45">
        <v>1800</v>
      </c>
      <c r="S227" s="45">
        <v>4500</v>
      </c>
      <c r="T227" s="69"/>
      <c r="U227" s="69"/>
      <c r="V227" s="45">
        <v>4500</v>
      </c>
      <c r="W227" s="2" t="s">
        <v>24</v>
      </c>
    </row>
    <row r="228" spans="1:23" ht="51">
      <c r="A228" s="40">
        <v>12</v>
      </c>
      <c r="B228" s="66" t="s">
        <v>444</v>
      </c>
      <c r="C228" s="40" t="s">
        <v>422</v>
      </c>
      <c r="D228" s="69"/>
      <c r="E228" s="69"/>
      <c r="F228" s="40" t="s">
        <v>445</v>
      </c>
      <c r="G228" s="66">
        <v>13000</v>
      </c>
      <c r="H228" s="69"/>
      <c r="I228" s="69"/>
      <c r="J228" s="66">
        <v>13000</v>
      </c>
      <c r="K228" s="69"/>
      <c r="L228" s="69"/>
      <c r="M228" s="69"/>
      <c r="N228" s="69"/>
      <c r="O228" s="45">
        <v>1500</v>
      </c>
      <c r="P228" s="69"/>
      <c r="Q228" s="69"/>
      <c r="R228" s="45">
        <v>1500</v>
      </c>
      <c r="S228" s="45">
        <v>3300</v>
      </c>
      <c r="T228" s="69"/>
      <c r="U228" s="69"/>
      <c r="V228" s="45">
        <v>3300</v>
      </c>
      <c r="W228" s="2" t="s">
        <v>24</v>
      </c>
    </row>
    <row r="229" spans="1:23" ht="51">
      <c r="A229" s="40">
        <v>13</v>
      </c>
      <c r="B229" s="66" t="s">
        <v>446</v>
      </c>
      <c r="C229" s="40" t="s">
        <v>422</v>
      </c>
      <c r="D229" s="69"/>
      <c r="E229" s="69"/>
      <c r="F229" s="40" t="s">
        <v>447</v>
      </c>
      <c r="G229" s="66">
        <v>6800</v>
      </c>
      <c r="H229" s="69"/>
      <c r="I229" s="69"/>
      <c r="J229" s="66">
        <v>6800</v>
      </c>
      <c r="K229" s="69"/>
      <c r="L229" s="69"/>
      <c r="M229" s="69"/>
      <c r="N229" s="69"/>
      <c r="O229" s="45">
        <v>1000</v>
      </c>
      <c r="P229" s="69"/>
      <c r="Q229" s="69"/>
      <c r="R229" s="45">
        <v>1000</v>
      </c>
      <c r="S229" s="45">
        <v>1700</v>
      </c>
      <c r="T229" s="69"/>
      <c r="U229" s="69"/>
      <c r="V229" s="45">
        <v>1700</v>
      </c>
      <c r="W229" s="2" t="s">
        <v>24</v>
      </c>
    </row>
    <row r="230" spans="1:23" ht="51">
      <c r="A230" s="40">
        <v>14</v>
      </c>
      <c r="B230" s="66" t="s">
        <v>448</v>
      </c>
      <c r="C230" s="40" t="s">
        <v>422</v>
      </c>
      <c r="D230" s="69"/>
      <c r="E230" s="69"/>
      <c r="F230" s="40" t="s">
        <v>449</v>
      </c>
      <c r="G230" s="66">
        <v>14000</v>
      </c>
      <c r="H230" s="69"/>
      <c r="I230" s="69"/>
      <c r="J230" s="66">
        <v>14000</v>
      </c>
      <c r="K230" s="69"/>
      <c r="L230" s="69"/>
      <c r="M230" s="69"/>
      <c r="N230" s="69"/>
      <c r="O230" s="45">
        <v>1500</v>
      </c>
      <c r="P230" s="69"/>
      <c r="Q230" s="69"/>
      <c r="R230" s="45">
        <v>1500</v>
      </c>
      <c r="S230" s="45">
        <v>2500</v>
      </c>
      <c r="T230" s="69"/>
      <c r="U230" s="69"/>
      <c r="V230" s="45">
        <v>2500</v>
      </c>
      <c r="W230" s="2" t="s">
        <v>24</v>
      </c>
    </row>
    <row r="231" spans="1:23" s="38" customFormat="1" ht="18.75">
      <c r="A231" s="34" t="s">
        <v>450</v>
      </c>
      <c r="B231" s="39" t="s">
        <v>451</v>
      </c>
      <c r="C231" s="36"/>
      <c r="D231" s="37"/>
      <c r="E231" s="37"/>
      <c r="F231" s="37"/>
      <c r="G231" s="32">
        <f t="shared" ref="G231:V231" si="44">G232</f>
        <v>184443</v>
      </c>
      <c r="H231" s="32">
        <f t="shared" si="44"/>
        <v>0</v>
      </c>
      <c r="I231" s="32">
        <f t="shared" si="44"/>
        <v>0</v>
      </c>
      <c r="J231" s="32">
        <f t="shared" si="44"/>
        <v>184443</v>
      </c>
      <c r="K231" s="32">
        <f t="shared" si="44"/>
        <v>0</v>
      </c>
      <c r="L231" s="32">
        <f t="shared" si="44"/>
        <v>0</v>
      </c>
      <c r="M231" s="32">
        <f t="shared" si="44"/>
        <v>0</v>
      </c>
      <c r="N231" s="32">
        <f t="shared" si="44"/>
        <v>0</v>
      </c>
      <c r="O231" s="32">
        <f t="shared" si="44"/>
        <v>108748</v>
      </c>
      <c r="P231" s="32">
        <f t="shared" si="44"/>
        <v>0</v>
      </c>
      <c r="Q231" s="32">
        <f t="shared" si="44"/>
        <v>0</v>
      </c>
      <c r="R231" s="32">
        <f t="shared" si="44"/>
        <v>108748</v>
      </c>
      <c r="S231" s="32">
        <f t="shared" si="44"/>
        <v>38600</v>
      </c>
      <c r="T231" s="32">
        <f t="shared" si="44"/>
        <v>0</v>
      </c>
      <c r="U231" s="32">
        <f t="shared" si="44"/>
        <v>0</v>
      </c>
      <c r="V231" s="32">
        <f t="shared" si="44"/>
        <v>38600</v>
      </c>
      <c r="W231" s="2" t="s">
        <v>24</v>
      </c>
    </row>
    <row r="232" spans="1:23" s="38" customFormat="1" ht="25.5">
      <c r="A232" s="34"/>
      <c r="B232" s="39" t="s">
        <v>50</v>
      </c>
      <c r="C232" s="36"/>
      <c r="D232" s="37"/>
      <c r="E232" s="37"/>
      <c r="F232" s="37"/>
      <c r="G232" s="32">
        <f t="shared" ref="G232:U232" si="45">SUM(G233:G241)</f>
        <v>184443</v>
      </c>
      <c r="H232" s="32">
        <f t="shared" si="45"/>
        <v>0</v>
      </c>
      <c r="I232" s="32">
        <f t="shared" si="45"/>
        <v>0</v>
      </c>
      <c r="J232" s="32">
        <f t="shared" si="45"/>
        <v>184443</v>
      </c>
      <c r="K232" s="32">
        <f t="shared" si="45"/>
        <v>0</v>
      </c>
      <c r="L232" s="32">
        <f t="shared" si="45"/>
        <v>0</v>
      </c>
      <c r="M232" s="32">
        <f t="shared" si="45"/>
        <v>0</v>
      </c>
      <c r="N232" s="32">
        <f t="shared" si="45"/>
        <v>0</v>
      </c>
      <c r="O232" s="32">
        <f t="shared" si="45"/>
        <v>108748</v>
      </c>
      <c r="P232" s="32">
        <f t="shared" si="45"/>
        <v>0</v>
      </c>
      <c r="Q232" s="32">
        <f t="shared" si="45"/>
        <v>0</v>
      </c>
      <c r="R232" s="32">
        <f t="shared" si="45"/>
        <v>108748</v>
      </c>
      <c r="S232" s="32">
        <f t="shared" si="45"/>
        <v>38600</v>
      </c>
      <c r="T232" s="32">
        <f t="shared" si="45"/>
        <v>0</v>
      </c>
      <c r="U232" s="32">
        <f t="shared" si="45"/>
        <v>0</v>
      </c>
      <c r="V232" s="32">
        <f>SUM(V233:V241)</f>
        <v>38600</v>
      </c>
      <c r="W232" s="2" t="s">
        <v>24</v>
      </c>
    </row>
    <row r="233" spans="1:23" ht="51">
      <c r="A233" s="40">
        <v>1</v>
      </c>
      <c r="B233" s="66" t="s">
        <v>452</v>
      </c>
      <c r="C233" s="40" t="s">
        <v>90</v>
      </c>
      <c r="D233" s="69"/>
      <c r="E233" s="69"/>
      <c r="F233" s="40" t="s">
        <v>453</v>
      </c>
      <c r="G233" s="66">
        <v>29850</v>
      </c>
      <c r="H233" s="69"/>
      <c r="I233" s="69"/>
      <c r="J233" s="66">
        <v>29850</v>
      </c>
      <c r="K233" s="69"/>
      <c r="L233" s="69"/>
      <c r="M233" s="69"/>
      <c r="N233" s="69"/>
      <c r="O233" s="45">
        <v>28000</v>
      </c>
      <c r="P233" s="69"/>
      <c r="Q233" s="69"/>
      <c r="R233" s="45">
        <v>28000</v>
      </c>
      <c r="S233" s="45">
        <v>500</v>
      </c>
      <c r="T233" s="69"/>
      <c r="U233" s="69"/>
      <c r="V233" s="45">
        <v>500</v>
      </c>
      <c r="W233" s="2" t="s">
        <v>24</v>
      </c>
    </row>
    <row r="234" spans="1:23" ht="51">
      <c r="A234" s="40">
        <v>2</v>
      </c>
      <c r="B234" s="66" t="s">
        <v>454</v>
      </c>
      <c r="C234" s="40" t="s">
        <v>90</v>
      </c>
      <c r="D234" s="69"/>
      <c r="E234" s="69"/>
      <c r="F234" s="40" t="s">
        <v>455</v>
      </c>
      <c r="G234" s="66">
        <v>29993</v>
      </c>
      <c r="H234" s="69"/>
      <c r="I234" s="69"/>
      <c r="J234" s="66">
        <v>29993</v>
      </c>
      <c r="K234" s="69"/>
      <c r="L234" s="69"/>
      <c r="M234" s="69"/>
      <c r="N234" s="69"/>
      <c r="O234" s="45">
        <v>29300</v>
      </c>
      <c r="P234" s="69"/>
      <c r="Q234" s="69"/>
      <c r="R234" s="45">
        <v>29300</v>
      </c>
      <c r="S234" s="45">
        <v>500</v>
      </c>
      <c r="T234" s="69"/>
      <c r="U234" s="69"/>
      <c r="V234" s="45">
        <v>500</v>
      </c>
      <c r="W234" s="2" t="s">
        <v>24</v>
      </c>
    </row>
    <row r="235" spans="1:23" ht="38.25">
      <c r="A235" s="40">
        <v>3</v>
      </c>
      <c r="B235" s="66" t="s">
        <v>456</v>
      </c>
      <c r="C235" s="40" t="s">
        <v>90</v>
      </c>
      <c r="D235" s="69"/>
      <c r="E235" s="69"/>
      <c r="F235" s="40" t="s">
        <v>457</v>
      </c>
      <c r="G235" s="66">
        <v>25000</v>
      </c>
      <c r="H235" s="69"/>
      <c r="I235" s="69"/>
      <c r="J235" s="66">
        <v>25000</v>
      </c>
      <c r="K235" s="69"/>
      <c r="L235" s="69"/>
      <c r="M235" s="69"/>
      <c r="N235" s="69"/>
      <c r="O235" s="45">
        <v>23037</v>
      </c>
      <c r="P235" s="69"/>
      <c r="Q235" s="69"/>
      <c r="R235" s="45">
        <v>23037</v>
      </c>
      <c r="S235" s="45">
        <v>0</v>
      </c>
      <c r="T235" s="69"/>
      <c r="U235" s="69"/>
      <c r="V235" s="45">
        <v>0</v>
      </c>
      <c r="W235" s="2" t="s">
        <v>24</v>
      </c>
    </row>
    <row r="236" spans="1:23" ht="51">
      <c r="A236" s="40">
        <v>4</v>
      </c>
      <c r="B236" s="66" t="s">
        <v>458</v>
      </c>
      <c r="C236" s="40" t="s">
        <v>90</v>
      </c>
      <c r="D236" s="69"/>
      <c r="E236" s="69"/>
      <c r="F236" s="40" t="s">
        <v>459</v>
      </c>
      <c r="G236" s="66">
        <v>12000</v>
      </c>
      <c r="H236" s="69"/>
      <c r="I236" s="69"/>
      <c r="J236" s="66">
        <v>12000</v>
      </c>
      <c r="K236" s="69"/>
      <c r="L236" s="69"/>
      <c r="M236" s="69"/>
      <c r="N236" s="69"/>
      <c r="O236" s="45">
        <v>4820</v>
      </c>
      <c r="P236" s="69"/>
      <c r="Q236" s="69"/>
      <c r="R236" s="45">
        <v>4820</v>
      </c>
      <c r="S236" s="45">
        <v>6600</v>
      </c>
      <c r="T236" s="69"/>
      <c r="U236" s="69"/>
      <c r="V236" s="45">
        <v>6600</v>
      </c>
      <c r="W236" s="2" t="s">
        <v>24</v>
      </c>
    </row>
    <row r="237" spans="1:23" ht="51">
      <c r="A237" s="40">
        <v>5</v>
      </c>
      <c r="B237" s="66" t="s">
        <v>460</v>
      </c>
      <c r="C237" s="40" t="s">
        <v>90</v>
      </c>
      <c r="D237" s="69"/>
      <c r="E237" s="69"/>
      <c r="F237" s="40" t="s">
        <v>461</v>
      </c>
      <c r="G237" s="66">
        <v>9000</v>
      </c>
      <c r="H237" s="69"/>
      <c r="I237" s="69"/>
      <c r="J237" s="66">
        <v>9000</v>
      </c>
      <c r="K237" s="69"/>
      <c r="L237" s="69"/>
      <c r="M237" s="69"/>
      <c r="N237" s="69"/>
      <c r="O237" s="45">
        <v>5591</v>
      </c>
      <c r="P237" s="69"/>
      <c r="Q237" s="69"/>
      <c r="R237" s="45">
        <v>5591</v>
      </c>
      <c r="S237" s="45">
        <v>2000</v>
      </c>
      <c r="T237" s="69"/>
      <c r="U237" s="69"/>
      <c r="V237" s="45">
        <v>2000</v>
      </c>
      <c r="W237" s="2" t="s">
        <v>24</v>
      </c>
    </row>
    <row r="238" spans="1:23" ht="51">
      <c r="A238" s="40">
        <v>6</v>
      </c>
      <c r="B238" s="66" t="s">
        <v>462</v>
      </c>
      <c r="C238" s="40" t="s">
        <v>90</v>
      </c>
      <c r="D238" s="69"/>
      <c r="E238" s="69"/>
      <c r="F238" s="40" t="s">
        <v>463</v>
      </c>
      <c r="G238" s="66">
        <v>25000</v>
      </c>
      <c r="H238" s="69"/>
      <c r="I238" s="69"/>
      <c r="J238" s="66">
        <v>25000</v>
      </c>
      <c r="K238" s="69"/>
      <c r="L238" s="69"/>
      <c r="M238" s="69"/>
      <c r="N238" s="69"/>
      <c r="O238" s="45">
        <v>5000</v>
      </c>
      <c r="P238" s="69"/>
      <c r="Q238" s="69"/>
      <c r="R238" s="45">
        <v>5000</v>
      </c>
      <c r="S238" s="45">
        <v>8000</v>
      </c>
      <c r="T238" s="69"/>
      <c r="U238" s="69"/>
      <c r="V238" s="45">
        <v>8000</v>
      </c>
      <c r="W238" s="2" t="s">
        <v>24</v>
      </c>
    </row>
    <row r="239" spans="1:23" ht="51">
      <c r="A239" s="40">
        <v>7</v>
      </c>
      <c r="B239" s="66" t="s">
        <v>464</v>
      </c>
      <c r="C239" s="40" t="s">
        <v>90</v>
      </c>
      <c r="D239" s="69"/>
      <c r="E239" s="69"/>
      <c r="F239" s="40" t="s">
        <v>465</v>
      </c>
      <c r="G239" s="66">
        <v>22000</v>
      </c>
      <c r="H239" s="69"/>
      <c r="I239" s="69"/>
      <c r="J239" s="66">
        <v>22000</v>
      </c>
      <c r="K239" s="69"/>
      <c r="L239" s="69"/>
      <c r="M239" s="69"/>
      <c r="N239" s="69"/>
      <c r="O239" s="45">
        <v>5500</v>
      </c>
      <c r="P239" s="69"/>
      <c r="Q239" s="69"/>
      <c r="R239" s="45">
        <v>5500</v>
      </c>
      <c r="S239" s="45">
        <v>7000</v>
      </c>
      <c r="T239" s="69"/>
      <c r="U239" s="69"/>
      <c r="V239" s="45">
        <v>7000</v>
      </c>
      <c r="W239" s="2" t="s">
        <v>24</v>
      </c>
    </row>
    <row r="240" spans="1:23" ht="51">
      <c r="A240" s="40">
        <v>8</v>
      </c>
      <c r="B240" s="66" t="s">
        <v>466</v>
      </c>
      <c r="C240" s="40" t="s">
        <v>90</v>
      </c>
      <c r="D240" s="69"/>
      <c r="E240" s="69"/>
      <c r="F240" s="40" t="s">
        <v>467</v>
      </c>
      <c r="G240" s="66">
        <v>13800</v>
      </c>
      <c r="H240" s="69"/>
      <c r="I240" s="69"/>
      <c r="J240" s="66">
        <v>13800</v>
      </c>
      <c r="K240" s="69"/>
      <c r="L240" s="69"/>
      <c r="M240" s="69"/>
      <c r="N240" s="69"/>
      <c r="O240" s="45">
        <v>4000</v>
      </c>
      <c r="P240" s="69"/>
      <c r="Q240" s="69"/>
      <c r="R240" s="45">
        <v>4000</v>
      </c>
      <c r="S240" s="45">
        <v>7000</v>
      </c>
      <c r="T240" s="69"/>
      <c r="U240" s="69"/>
      <c r="V240" s="45">
        <v>7000</v>
      </c>
      <c r="W240" s="2" t="s">
        <v>24</v>
      </c>
    </row>
    <row r="241" spans="1:23" ht="51">
      <c r="A241" s="40">
        <v>9</v>
      </c>
      <c r="B241" s="66" t="s">
        <v>468</v>
      </c>
      <c r="C241" s="40" t="s">
        <v>90</v>
      </c>
      <c r="D241" s="69"/>
      <c r="E241" s="69"/>
      <c r="F241" s="40" t="s">
        <v>469</v>
      </c>
      <c r="G241" s="66">
        <v>17800</v>
      </c>
      <c r="H241" s="69"/>
      <c r="I241" s="69"/>
      <c r="J241" s="66">
        <v>17800</v>
      </c>
      <c r="K241" s="69"/>
      <c r="L241" s="69"/>
      <c r="M241" s="69"/>
      <c r="N241" s="69"/>
      <c r="O241" s="45">
        <v>3500</v>
      </c>
      <c r="P241" s="69"/>
      <c r="Q241" s="69"/>
      <c r="R241" s="45">
        <v>3500</v>
      </c>
      <c r="S241" s="45">
        <v>7000</v>
      </c>
      <c r="T241" s="69"/>
      <c r="U241" s="69"/>
      <c r="V241" s="45">
        <v>7000</v>
      </c>
      <c r="W241" s="2" t="s">
        <v>24</v>
      </c>
    </row>
    <row r="242" spans="1:23" s="38" customFormat="1" ht="18.75">
      <c r="A242" s="34" t="s">
        <v>470</v>
      </c>
      <c r="B242" s="39" t="s">
        <v>471</v>
      </c>
      <c r="C242" s="36"/>
      <c r="D242" s="37"/>
      <c r="E242" s="37"/>
      <c r="F242" s="37"/>
      <c r="G242" s="32">
        <f t="shared" ref="G242:V242" si="46">G243</f>
        <v>174700</v>
      </c>
      <c r="H242" s="32">
        <f t="shared" si="46"/>
        <v>0</v>
      </c>
      <c r="I242" s="32">
        <f t="shared" si="46"/>
        <v>26625</v>
      </c>
      <c r="J242" s="32">
        <f t="shared" si="46"/>
        <v>142075</v>
      </c>
      <c r="K242" s="32">
        <f t="shared" si="46"/>
        <v>0</v>
      </c>
      <c r="L242" s="32">
        <f t="shared" si="46"/>
        <v>0</v>
      </c>
      <c r="M242" s="32">
        <f t="shared" si="46"/>
        <v>0</v>
      </c>
      <c r="N242" s="32">
        <f t="shared" si="46"/>
        <v>0</v>
      </c>
      <c r="O242" s="32">
        <f t="shared" si="46"/>
        <v>91379</v>
      </c>
      <c r="P242" s="32">
        <f t="shared" si="46"/>
        <v>0</v>
      </c>
      <c r="Q242" s="32">
        <f t="shared" si="46"/>
        <v>26625</v>
      </c>
      <c r="R242" s="32">
        <f t="shared" si="46"/>
        <v>64754</v>
      </c>
      <c r="S242" s="32">
        <f t="shared" si="46"/>
        <v>28991</v>
      </c>
      <c r="T242" s="32">
        <f t="shared" si="46"/>
        <v>0</v>
      </c>
      <c r="U242" s="32">
        <f t="shared" si="46"/>
        <v>0</v>
      </c>
      <c r="V242" s="32">
        <f t="shared" si="46"/>
        <v>28991</v>
      </c>
      <c r="W242" s="2" t="s">
        <v>24</v>
      </c>
    </row>
    <row r="243" spans="1:23" s="38" customFormat="1" ht="25.5">
      <c r="A243" s="34"/>
      <c r="B243" s="39" t="s">
        <v>50</v>
      </c>
      <c r="C243" s="36"/>
      <c r="D243" s="37"/>
      <c r="E243" s="37"/>
      <c r="F243" s="37"/>
      <c r="G243" s="32">
        <f t="shared" ref="G243:U243" si="47">SUM(G244:G254)</f>
        <v>174700</v>
      </c>
      <c r="H243" s="32">
        <f t="shared" si="47"/>
        <v>0</v>
      </c>
      <c r="I243" s="32">
        <f t="shared" si="47"/>
        <v>26625</v>
      </c>
      <c r="J243" s="32">
        <f t="shared" si="47"/>
        <v>142075</v>
      </c>
      <c r="K243" s="32">
        <f t="shared" si="47"/>
        <v>0</v>
      </c>
      <c r="L243" s="32">
        <f t="shared" si="47"/>
        <v>0</v>
      </c>
      <c r="M243" s="32">
        <f t="shared" si="47"/>
        <v>0</v>
      </c>
      <c r="N243" s="32">
        <f t="shared" si="47"/>
        <v>0</v>
      </c>
      <c r="O243" s="32">
        <f t="shared" si="47"/>
        <v>91379</v>
      </c>
      <c r="P243" s="32">
        <f t="shared" si="47"/>
        <v>0</v>
      </c>
      <c r="Q243" s="32">
        <f t="shared" si="47"/>
        <v>26625</v>
      </c>
      <c r="R243" s="32">
        <f t="shared" si="47"/>
        <v>64754</v>
      </c>
      <c r="S243" s="32">
        <f t="shared" si="47"/>
        <v>28991</v>
      </c>
      <c r="T243" s="32">
        <f t="shared" si="47"/>
        <v>0</v>
      </c>
      <c r="U243" s="32">
        <f t="shared" si="47"/>
        <v>0</v>
      </c>
      <c r="V243" s="32">
        <f>SUM(V244:V254)</f>
        <v>28991</v>
      </c>
      <c r="W243" s="2" t="s">
        <v>24</v>
      </c>
    </row>
    <row r="244" spans="1:23" ht="25.5">
      <c r="A244" s="40">
        <v>1</v>
      </c>
      <c r="B244" s="66" t="s">
        <v>472</v>
      </c>
      <c r="C244" s="40" t="s">
        <v>147</v>
      </c>
      <c r="D244" s="69"/>
      <c r="E244" s="69"/>
      <c r="F244" s="40"/>
      <c r="G244" s="66">
        <v>29500</v>
      </c>
      <c r="H244" s="69"/>
      <c r="I244" s="66">
        <f>G244-J244</f>
        <v>26625</v>
      </c>
      <c r="J244" s="66">
        <v>2875</v>
      </c>
      <c r="K244" s="69"/>
      <c r="L244" s="69"/>
      <c r="M244" s="69"/>
      <c r="N244" s="69"/>
      <c r="O244" s="45">
        <f>G244-J244</f>
        <v>26625</v>
      </c>
      <c r="P244" s="69"/>
      <c r="Q244" s="66">
        <f>O244-R244</f>
        <v>26625</v>
      </c>
      <c r="R244" s="45"/>
      <c r="S244" s="45">
        <v>2875</v>
      </c>
      <c r="T244" s="69"/>
      <c r="U244" s="69"/>
      <c r="V244" s="45">
        <v>2875</v>
      </c>
      <c r="W244" s="2" t="s">
        <v>24</v>
      </c>
    </row>
    <row r="245" spans="1:23" ht="25.5">
      <c r="A245" s="40">
        <v>2</v>
      </c>
      <c r="B245" s="66" t="s">
        <v>473</v>
      </c>
      <c r="C245" s="40" t="s">
        <v>147</v>
      </c>
      <c r="D245" s="69"/>
      <c r="E245" s="69"/>
      <c r="F245" s="40"/>
      <c r="G245" s="66">
        <v>15000</v>
      </c>
      <c r="H245" s="69"/>
      <c r="I245" s="69"/>
      <c r="J245" s="66">
        <v>14000</v>
      </c>
      <c r="K245" s="69"/>
      <c r="L245" s="69"/>
      <c r="M245" s="69"/>
      <c r="N245" s="69"/>
      <c r="O245" s="45">
        <v>13300</v>
      </c>
      <c r="P245" s="69"/>
      <c r="Q245" s="69"/>
      <c r="R245" s="45">
        <v>13300</v>
      </c>
      <c r="S245" s="45">
        <v>0</v>
      </c>
      <c r="T245" s="69"/>
      <c r="U245" s="69"/>
      <c r="V245" s="45">
        <v>0</v>
      </c>
      <c r="W245" s="2" t="s">
        <v>24</v>
      </c>
    </row>
    <row r="246" spans="1:23" ht="38.25">
      <c r="A246" s="40">
        <v>3</v>
      </c>
      <c r="B246" s="66" t="s">
        <v>474</v>
      </c>
      <c r="C246" s="40" t="s">
        <v>147</v>
      </c>
      <c r="D246" s="69"/>
      <c r="E246" s="69"/>
      <c r="F246" s="40"/>
      <c r="G246" s="66">
        <v>19000</v>
      </c>
      <c r="H246" s="69"/>
      <c r="I246" s="69"/>
      <c r="J246" s="66">
        <v>18000</v>
      </c>
      <c r="K246" s="69"/>
      <c r="L246" s="69"/>
      <c r="M246" s="69"/>
      <c r="N246" s="69"/>
      <c r="O246" s="45">
        <v>17122</v>
      </c>
      <c r="P246" s="69"/>
      <c r="Q246" s="69"/>
      <c r="R246" s="45">
        <v>17122</v>
      </c>
      <c r="S246" s="45">
        <v>0</v>
      </c>
      <c r="T246" s="69"/>
      <c r="U246" s="69"/>
      <c r="V246" s="45">
        <v>0</v>
      </c>
      <c r="W246" s="2" t="s">
        <v>24</v>
      </c>
    </row>
    <row r="247" spans="1:23" ht="38.25">
      <c r="A247" s="40">
        <v>4</v>
      </c>
      <c r="B247" s="66" t="s">
        <v>475</v>
      </c>
      <c r="C247" s="40" t="s">
        <v>147</v>
      </c>
      <c r="D247" s="69"/>
      <c r="E247" s="69"/>
      <c r="F247" s="40"/>
      <c r="G247" s="66">
        <v>9000</v>
      </c>
      <c r="H247" s="69"/>
      <c r="I247" s="69"/>
      <c r="J247" s="66">
        <v>9000</v>
      </c>
      <c r="K247" s="69"/>
      <c r="L247" s="69"/>
      <c r="M247" s="69"/>
      <c r="N247" s="69"/>
      <c r="O247" s="45">
        <v>8600</v>
      </c>
      <c r="P247" s="69"/>
      <c r="Q247" s="69"/>
      <c r="R247" s="45">
        <v>8600</v>
      </c>
      <c r="S247" s="45">
        <v>216</v>
      </c>
      <c r="T247" s="69"/>
      <c r="U247" s="69"/>
      <c r="V247" s="45">
        <v>216</v>
      </c>
      <c r="W247" s="2" t="s">
        <v>24</v>
      </c>
    </row>
    <row r="248" spans="1:23" ht="38.25">
      <c r="A248" s="40">
        <v>5</v>
      </c>
      <c r="B248" s="66" t="s">
        <v>476</v>
      </c>
      <c r="C248" s="40" t="s">
        <v>147</v>
      </c>
      <c r="D248" s="69"/>
      <c r="E248" s="69"/>
      <c r="F248" s="40"/>
      <c r="G248" s="66">
        <v>10000</v>
      </c>
      <c r="H248" s="69"/>
      <c r="I248" s="69"/>
      <c r="J248" s="66">
        <v>9000</v>
      </c>
      <c r="K248" s="69"/>
      <c r="L248" s="69"/>
      <c r="M248" s="69"/>
      <c r="N248" s="69"/>
      <c r="O248" s="45">
        <v>4100</v>
      </c>
      <c r="P248" s="69"/>
      <c r="Q248" s="69"/>
      <c r="R248" s="45">
        <v>4100</v>
      </c>
      <c r="S248" s="45">
        <v>2200</v>
      </c>
      <c r="T248" s="69"/>
      <c r="U248" s="69"/>
      <c r="V248" s="45">
        <v>2200</v>
      </c>
      <c r="W248" s="2" t="s">
        <v>24</v>
      </c>
    </row>
    <row r="249" spans="1:23" ht="51">
      <c r="A249" s="40">
        <v>6</v>
      </c>
      <c r="B249" s="66" t="s">
        <v>477</v>
      </c>
      <c r="C249" s="40" t="s">
        <v>147</v>
      </c>
      <c r="D249" s="69"/>
      <c r="E249" s="69"/>
      <c r="F249" s="40"/>
      <c r="G249" s="66">
        <v>22000</v>
      </c>
      <c r="H249" s="69"/>
      <c r="I249" s="69"/>
      <c r="J249" s="66">
        <v>20000</v>
      </c>
      <c r="K249" s="69"/>
      <c r="L249" s="69"/>
      <c r="M249" s="69"/>
      <c r="N249" s="69"/>
      <c r="O249" s="45">
        <v>6380</v>
      </c>
      <c r="P249" s="69"/>
      <c r="Q249" s="69"/>
      <c r="R249" s="45">
        <v>6380</v>
      </c>
      <c r="S249" s="45">
        <v>5600</v>
      </c>
      <c r="T249" s="69"/>
      <c r="U249" s="69"/>
      <c r="V249" s="45">
        <v>5600</v>
      </c>
      <c r="W249" s="2" t="s">
        <v>24</v>
      </c>
    </row>
    <row r="250" spans="1:23" ht="38.25">
      <c r="A250" s="40">
        <v>7</v>
      </c>
      <c r="B250" s="66" t="s">
        <v>478</v>
      </c>
      <c r="C250" s="40" t="s">
        <v>147</v>
      </c>
      <c r="D250" s="69"/>
      <c r="E250" s="69"/>
      <c r="F250" s="40"/>
      <c r="G250" s="66">
        <v>11000</v>
      </c>
      <c r="H250" s="69"/>
      <c r="I250" s="69"/>
      <c r="J250" s="66">
        <v>10000</v>
      </c>
      <c r="K250" s="69"/>
      <c r="L250" s="69"/>
      <c r="M250" s="69"/>
      <c r="N250" s="69"/>
      <c r="O250" s="45">
        <v>3473</v>
      </c>
      <c r="P250" s="69"/>
      <c r="Q250" s="69"/>
      <c r="R250" s="45">
        <v>3473</v>
      </c>
      <c r="S250" s="45">
        <v>2500</v>
      </c>
      <c r="T250" s="69"/>
      <c r="U250" s="69"/>
      <c r="V250" s="45">
        <v>2500</v>
      </c>
      <c r="W250" s="2" t="s">
        <v>24</v>
      </c>
    </row>
    <row r="251" spans="1:23" ht="25.5">
      <c r="A251" s="40">
        <v>8</v>
      </c>
      <c r="B251" s="66" t="s">
        <v>479</v>
      </c>
      <c r="C251" s="40" t="s">
        <v>147</v>
      </c>
      <c r="D251" s="69"/>
      <c r="E251" s="69"/>
      <c r="F251" s="40"/>
      <c r="G251" s="66">
        <v>30000</v>
      </c>
      <c r="H251" s="69"/>
      <c r="I251" s="69"/>
      <c r="J251" s="66">
        <v>30000</v>
      </c>
      <c r="K251" s="69"/>
      <c r="L251" s="69"/>
      <c r="M251" s="69"/>
      <c r="N251" s="69"/>
      <c r="O251" s="45">
        <v>1679</v>
      </c>
      <c r="P251" s="69"/>
      <c r="Q251" s="69"/>
      <c r="R251" s="45">
        <v>1679</v>
      </c>
      <c r="S251" s="45">
        <v>12000</v>
      </c>
      <c r="T251" s="69"/>
      <c r="U251" s="69"/>
      <c r="V251" s="45">
        <v>12000</v>
      </c>
      <c r="W251" s="2" t="s">
        <v>24</v>
      </c>
    </row>
    <row r="252" spans="1:23" ht="25.5">
      <c r="A252" s="40">
        <v>9</v>
      </c>
      <c r="B252" s="66" t="s">
        <v>480</v>
      </c>
      <c r="C252" s="40" t="s">
        <v>147</v>
      </c>
      <c r="D252" s="69"/>
      <c r="E252" s="69"/>
      <c r="F252" s="40"/>
      <c r="G252" s="66">
        <v>12200</v>
      </c>
      <c r="H252" s="69"/>
      <c r="I252" s="69"/>
      <c r="J252" s="66">
        <v>12200</v>
      </c>
      <c r="K252" s="69"/>
      <c r="L252" s="69"/>
      <c r="M252" s="69"/>
      <c r="N252" s="69"/>
      <c r="O252" s="45">
        <v>1200</v>
      </c>
      <c r="P252" s="69"/>
      <c r="Q252" s="69"/>
      <c r="R252" s="45">
        <v>1200</v>
      </c>
      <c r="S252" s="45">
        <v>2800</v>
      </c>
      <c r="T252" s="69"/>
      <c r="U252" s="69"/>
      <c r="V252" s="45">
        <v>2800</v>
      </c>
      <c r="W252" s="2" t="s">
        <v>24</v>
      </c>
    </row>
    <row r="253" spans="1:23" ht="38.25">
      <c r="A253" s="40">
        <v>10</v>
      </c>
      <c r="B253" s="66" t="s">
        <v>481</v>
      </c>
      <c r="C253" s="40" t="s">
        <v>147</v>
      </c>
      <c r="D253" s="69"/>
      <c r="E253" s="69"/>
      <c r="F253" s="40"/>
      <c r="G253" s="66">
        <v>8000</v>
      </c>
      <c r="H253" s="69"/>
      <c r="I253" s="69"/>
      <c r="J253" s="66">
        <v>8000</v>
      </c>
      <c r="K253" s="69"/>
      <c r="L253" s="69"/>
      <c r="M253" s="69"/>
      <c r="N253" s="69"/>
      <c r="O253" s="45">
        <v>2700</v>
      </c>
      <c r="P253" s="69"/>
      <c r="Q253" s="69"/>
      <c r="R253" s="45">
        <v>2700</v>
      </c>
      <c r="S253" s="45">
        <v>300</v>
      </c>
      <c r="T253" s="69"/>
      <c r="U253" s="69"/>
      <c r="V253" s="45">
        <v>300</v>
      </c>
      <c r="W253" s="2" t="s">
        <v>24</v>
      </c>
    </row>
    <row r="254" spans="1:23" ht="25.5">
      <c r="A254" s="40">
        <v>11</v>
      </c>
      <c r="B254" s="41" t="s">
        <v>482</v>
      </c>
      <c r="C254" s="40" t="s">
        <v>147</v>
      </c>
      <c r="D254" s="69"/>
      <c r="E254" s="69"/>
      <c r="F254" s="69"/>
      <c r="G254" s="69">
        <v>9000</v>
      </c>
      <c r="H254" s="69"/>
      <c r="I254" s="69"/>
      <c r="J254" s="69">
        <v>9000</v>
      </c>
      <c r="K254" s="69"/>
      <c r="L254" s="69"/>
      <c r="M254" s="69"/>
      <c r="N254" s="69"/>
      <c r="O254" s="45">
        <v>6200</v>
      </c>
      <c r="P254" s="45"/>
      <c r="Q254" s="45"/>
      <c r="R254" s="45">
        <v>6200</v>
      </c>
      <c r="S254" s="45">
        <v>500</v>
      </c>
      <c r="T254" s="45"/>
      <c r="U254" s="45"/>
      <c r="V254" s="45">
        <v>500</v>
      </c>
      <c r="W254" s="2" t="s">
        <v>24</v>
      </c>
    </row>
    <row r="255" spans="1:23" s="38" customFormat="1" ht="18.75">
      <c r="A255" s="34" t="s">
        <v>483</v>
      </c>
      <c r="B255" s="39" t="s">
        <v>484</v>
      </c>
      <c r="C255" s="91"/>
      <c r="D255" s="92"/>
      <c r="E255" s="92"/>
      <c r="F255" s="92"/>
      <c r="G255" s="32">
        <f t="shared" ref="G255:V255" si="48">G256+G261</f>
        <v>317598</v>
      </c>
      <c r="H255" s="32">
        <f t="shared" si="48"/>
        <v>60000</v>
      </c>
      <c r="I255" s="32">
        <f t="shared" si="48"/>
        <v>108598</v>
      </c>
      <c r="J255" s="32">
        <f t="shared" si="48"/>
        <v>205900</v>
      </c>
      <c r="K255" s="32">
        <f t="shared" si="48"/>
        <v>108598</v>
      </c>
      <c r="L255" s="32">
        <f t="shared" si="48"/>
        <v>0</v>
      </c>
      <c r="M255" s="32">
        <f t="shared" si="48"/>
        <v>108598</v>
      </c>
      <c r="N255" s="32">
        <f t="shared" si="48"/>
        <v>0</v>
      </c>
      <c r="O255" s="32">
        <f t="shared" si="48"/>
        <v>205387</v>
      </c>
      <c r="P255" s="32">
        <f t="shared" si="48"/>
        <v>0</v>
      </c>
      <c r="Q255" s="32">
        <f t="shared" si="48"/>
        <v>107122</v>
      </c>
      <c r="R255" s="32">
        <f t="shared" si="48"/>
        <v>98265</v>
      </c>
      <c r="S255" s="32">
        <f t="shared" si="48"/>
        <v>51247</v>
      </c>
      <c r="T255" s="32">
        <f t="shared" si="48"/>
        <v>0</v>
      </c>
      <c r="U255" s="32">
        <f t="shared" si="48"/>
        <v>1476</v>
      </c>
      <c r="V255" s="32">
        <f t="shared" si="48"/>
        <v>49771</v>
      </c>
      <c r="W255" s="2" t="s">
        <v>24</v>
      </c>
    </row>
    <row r="256" spans="1:23" s="38" customFormat="1" ht="25.5">
      <c r="A256" s="34"/>
      <c r="B256" s="39" t="s">
        <v>26</v>
      </c>
      <c r="C256" s="36"/>
      <c r="D256" s="37"/>
      <c r="E256" s="37"/>
      <c r="F256" s="37"/>
      <c r="G256" s="32">
        <f t="shared" ref="G256:V256" si="49">G258+G259+G260</f>
        <v>168598</v>
      </c>
      <c r="H256" s="32">
        <f t="shared" si="49"/>
        <v>60000</v>
      </c>
      <c r="I256" s="32">
        <f t="shared" si="49"/>
        <v>108598</v>
      </c>
      <c r="J256" s="32">
        <f t="shared" si="49"/>
        <v>60000</v>
      </c>
      <c r="K256" s="32">
        <f t="shared" si="49"/>
        <v>108598</v>
      </c>
      <c r="L256" s="32">
        <f t="shared" si="49"/>
        <v>0</v>
      </c>
      <c r="M256" s="32">
        <f t="shared" si="49"/>
        <v>108598</v>
      </c>
      <c r="N256" s="32">
        <f t="shared" si="49"/>
        <v>0</v>
      </c>
      <c r="O256" s="32">
        <f t="shared" si="49"/>
        <v>143622</v>
      </c>
      <c r="P256" s="32">
        <f t="shared" si="49"/>
        <v>0</v>
      </c>
      <c r="Q256" s="32">
        <f t="shared" si="49"/>
        <v>107122</v>
      </c>
      <c r="R256" s="32">
        <f t="shared" si="49"/>
        <v>36500</v>
      </c>
      <c r="S256" s="32">
        <f t="shared" si="49"/>
        <v>19476</v>
      </c>
      <c r="T256" s="32">
        <f t="shared" si="49"/>
        <v>0</v>
      </c>
      <c r="U256" s="32">
        <f t="shared" si="49"/>
        <v>1476</v>
      </c>
      <c r="V256" s="32">
        <f t="shared" si="49"/>
        <v>18000</v>
      </c>
      <c r="W256" s="2" t="s">
        <v>24</v>
      </c>
    </row>
    <row r="257" spans="1:23" ht="114.75">
      <c r="A257" s="40">
        <v>1</v>
      </c>
      <c r="B257" s="66" t="s">
        <v>485</v>
      </c>
      <c r="C257" s="40" t="s">
        <v>122</v>
      </c>
      <c r="D257" s="69"/>
      <c r="E257" s="69"/>
      <c r="F257" s="40" t="s">
        <v>486</v>
      </c>
      <c r="G257" s="66"/>
      <c r="H257" s="69"/>
      <c r="I257" s="69"/>
      <c r="J257" s="66"/>
      <c r="K257" s="69"/>
      <c r="L257" s="69"/>
      <c r="M257" s="69"/>
      <c r="N257" s="69"/>
      <c r="O257" s="45">
        <v>0</v>
      </c>
      <c r="P257" s="69"/>
      <c r="Q257" s="69"/>
      <c r="R257" s="45">
        <v>0</v>
      </c>
      <c r="S257" s="45">
        <v>0</v>
      </c>
      <c r="T257" s="69"/>
      <c r="U257" s="69"/>
      <c r="V257" s="45">
        <v>0</v>
      </c>
      <c r="W257" s="2" t="s">
        <v>24</v>
      </c>
    </row>
    <row r="258" spans="1:23" ht="38.25">
      <c r="A258" s="40"/>
      <c r="B258" s="93" t="s">
        <v>487</v>
      </c>
      <c r="C258" s="40"/>
      <c r="D258" s="69"/>
      <c r="E258" s="69"/>
      <c r="F258" s="40"/>
      <c r="G258" s="62">
        <v>30000</v>
      </c>
      <c r="H258" s="62">
        <v>30000</v>
      </c>
      <c r="I258" s="69"/>
      <c r="J258" s="62">
        <v>30000</v>
      </c>
      <c r="K258" s="69"/>
      <c r="L258" s="69"/>
      <c r="M258" s="69"/>
      <c r="N258" s="69"/>
      <c r="O258" s="45">
        <v>18500</v>
      </c>
      <c r="P258" s="69"/>
      <c r="Q258" s="69"/>
      <c r="R258" s="45">
        <v>18500</v>
      </c>
      <c r="S258" s="45">
        <v>9000</v>
      </c>
      <c r="T258" s="69"/>
      <c r="U258" s="69"/>
      <c r="V258" s="45">
        <v>9000</v>
      </c>
      <c r="W258" s="2" t="s">
        <v>24</v>
      </c>
    </row>
    <row r="259" spans="1:23" ht="38.25">
      <c r="A259" s="40"/>
      <c r="B259" s="93" t="s">
        <v>488</v>
      </c>
      <c r="C259" s="40"/>
      <c r="D259" s="69"/>
      <c r="E259" s="69"/>
      <c r="F259" s="40"/>
      <c r="G259" s="62">
        <v>30000</v>
      </c>
      <c r="H259" s="62">
        <v>30000</v>
      </c>
      <c r="I259" s="69"/>
      <c r="J259" s="62">
        <v>30000</v>
      </c>
      <c r="K259" s="69"/>
      <c r="L259" s="69"/>
      <c r="M259" s="69"/>
      <c r="N259" s="69"/>
      <c r="O259" s="45">
        <v>18000</v>
      </c>
      <c r="P259" s="69"/>
      <c r="Q259" s="69"/>
      <c r="R259" s="45">
        <v>18000</v>
      </c>
      <c r="S259" s="45">
        <v>9000</v>
      </c>
      <c r="T259" s="69"/>
      <c r="U259" s="69"/>
      <c r="V259" s="45">
        <v>9000</v>
      </c>
      <c r="W259" s="2" t="s">
        <v>24</v>
      </c>
    </row>
    <row r="260" spans="1:23" ht="36">
      <c r="A260" s="40">
        <v>2</v>
      </c>
      <c r="B260" s="49" t="s">
        <v>489</v>
      </c>
      <c r="C260" s="40"/>
      <c r="D260" s="69"/>
      <c r="E260" s="69"/>
      <c r="F260" s="71" t="s">
        <v>490</v>
      </c>
      <c r="G260" s="45">
        <v>108598</v>
      </c>
      <c r="H260" s="45"/>
      <c r="I260" s="45">
        <v>108598</v>
      </c>
      <c r="J260" s="45"/>
      <c r="K260" s="45">
        <v>108598</v>
      </c>
      <c r="L260" s="45"/>
      <c r="M260" s="45">
        <v>108598</v>
      </c>
      <c r="N260" s="45"/>
      <c r="O260" s="45">
        <f>K260-1476</f>
        <v>107122</v>
      </c>
      <c r="P260" s="45"/>
      <c r="Q260" s="45">
        <f>M260-1476</f>
        <v>107122</v>
      </c>
      <c r="R260" s="45"/>
      <c r="S260" s="45">
        <v>1476</v>
      </c>
      <c r="T260" s="45"/>
      <c r="U260" s="45">
        <v>1476</v>
      </c>
      <c r="V260" s="45"/>
      <c r="W260" s="2" t="s">
        <v>24</v>
      </c>
    </row>
    <row r="261" spans="1:23" s="38" customFormat="1" ht="25.5">
      <c r="A261" s="34"/>
      <c r="B261" s="39" t="s">
        <v>50</v>
      </c>
      <c r="C261" s="36"/>
      <c r="D261" s="37"/>
      <c r="E261" s="37"/>
      <c r="F261" s="37"/>
      <c r="G261" s="32">
        <f t="shared" ref="G261:V261" si="50">SUM(G262:G272)</f>
        <v>149000</v>
      </c>
      <c r="H261" s="32">
        <f t="shared" si="50"/>
        <v>0</v>
      </c>
      <c r="I261" s="32">
        <f t="shared" si="50"/>
        <v>0</v>
      </c>
      <c r="J261" s="32">
        <f t="shared" si="50"/>
        <v>145900</v>
      </c>
      <c r="K261" s="32">
        <f t="shared" si="50"/>
        <v>0</v>
      </c>
      <c r="L261" s="32">
        <f t="shared" si="50"/>
        <v>0</v>
      </c>
      <c r="M261" s="32">
        <f t="shared" si="50"/>
        <v>0</v>
      </c>
      <c r="N261" s="32">
        <f t="shared" si="50"/>
        <v>0</v>
      </c>
      <c r="O261" s="32">
        <f t="shared" si="50"/>
        <v>61765</v>
      </c>
      <c r="P261" s="32">
        <f t="shared" si="50"/>
        <v>0</v>
      </c>
      <c r="Q261" s="32">
        <f t="shared" si="50"/>
        <v>0</v>
      </c>
      <c r="R261" s="32">
        <f t="shared" si="50"/>
        <v>61765</v>
      </c>
      <c r="S261" s="32">
        <f t="shared" si="50"/>
        <v>31771</v>
      </c>
      <c r="T261" s="32">
        <f t="shared" si="50"/>
        <v>0</v>
      </c>
      <c r="U261" s="32">
        <f t="shared" si="50"/>
        <v>0</v>
      </c>
      <c r="V261" s="32">
        <f t="shared" si="50"/>
        <v>31771</v>
      </c>
      <c r="W261" s="2" t="s">
        <v>24</v>
      </c>
    </row>
    <row r="262" spans="1:23" ht="51">
      <c r="A262" s="40">
        <v>1</v>
      </c>
      <c r="B262" s="66" t="s">
        <v>491</v>
      </c>
      <c r="C262" s="40" t="s">
        <v>122</v>
      </c>
      <c r="D262" s="69"/>
      <c r="E262" s="69"/>
      <c r="F262" s="40" t="s">
        <v>492</v>
      </c>
      <c r="G262" s="66">
        <v>29000</v>
      </c>
      <c r="H262" s="69"/>
      <c r="I262" s="69"/>
      <c r="J262" s="66">
        <v>29000</v>
      </c>
      <c r="K262" s="69"/>
      <c r="L262" s="69"/>
      <c r="M262" s="69"/>
      <c r="N262" s="69"/>
      <c r="O262" s="45">
        <v>27600</v>
      </c>
      <c r="P262" s="69"/>
      <c r="Q262" s="69"/>
      <c r="R262" s="45">
        <v>27600</v>
      </c>
      <c r="S262" s="45">
        <v>0</v>
      </c>
      <c r="T262" s="69"/>
      <c r="U262" s="69"/>
      <c r="V262" s="45">
        <v>0</v>
      </c>
      <c r="W262" s="2" t="s">
        <v>24</v>
      </c>
    </row>
    <row r="263" spans="1:23" ht="51">
      <c r="A263" s="40">
        <v>2</v>
      </c>
      <c r="B263" s="66" t="s">
        <v>493</v>
      </c>
      <c r="C263" s="40" t="s">
        <v>122</v>
      </c>
      <c r="D263" s="69"/>
      <c r="E263" s="69"/>
      <c r="F263" s="40" t="s">
        <v>494</v>
      </c>
      <c r="G263" s="66">
        <v>9900</v>
      </c>
      <c r="H263" s="69"/>
      <c r="I263" s="69"/>
      <c r="J263" s="66">
        <v>9000</v>
      </c>
      <c r="K263" s="69"/>
      <c r="L263" s="69"/>
      <c r="M263" s="69"/>
      <c r="N263" s="69"/>
      <c r="O263" s="45">
        <v>3980</v>
      </c>
      <c r="P263" s="69"/>
      <c r="Q263" s="69"/>
      <c r="R263" s="45">
        <v>3980</v>
      </c>
      <c r="S263" s="45">
        <v>1900</v>
      </c>
      <c r="T263" s="69"/>
      <c r="U263" s="69"/>
      <c r="V263" s="45">
        <v>1900</v>
      </c>
      <c r="W263" s="2" t="s">
        <v>24</v>
      </c>
    </row>
    <row r="264" spans="1:23" ht="51">
      <c r="A264" s="40">
        <v>3</v>
      </c>
      <c r="B264" s="66" t="s">
        <v>495</v>
      </c>
      <c r="C264" s="40" t="s">
        <v>122</v>
      </c>
      <c r="D264" s="69"/>
      <c r="E264" s="69"/>
      <c r="F264" s="40" t="s">
        <v>496</v>
      </c>
      <c r="G264" s="66">
        <v>9250</v>
      </c>
      <c r="H264" s="69"/>
      <c r="I264" s="69"/>
      <c r="J264" s="66">
        <v>8500</v>
      </c>
      <c r="K264" s="69"/>
      <c r="L264" s="69"/>
      <c r="M264" s="69"/>
      <c r="N264" s="69"/>
      <c r="O264" s="45">
        <v>4866</v>
      </c>
      <c r="P264" s="69"/>
      <c r="Q264" s="69"/>
      <c r="R264" s="45">
        <v>4866</v>
      </c>
      <c r="S264" s="45">
        <v>2500</v>
      </c>
      <c r="T264" s="69"/>
      <c r="U264" s="69"/>
      <c r="V264" s="45">
        <v>2500</v>
      </c>
      <c r="W264" s="2" t="s">
        <v>24</v>
      </c>
    </row>
    <row r="265" spans="1:23" ht="51">
      <c r="A265" s="40">
        <v>4</v>
      </c>
      <c r="B265" s="66" t="s">
        <v>497</v>
      </c>
      <c r="C265" s="40" t="s">
        <v>122</v>
      </c>
      <c r="D265" s="69"/>
      <c r="E265" s="69"/>
      <c r="F265" s="40" t="s">
        <v>498</v>
      </c>
      <c r="G265" s="66">
        <v>11000</v>
      </c>
      <c r="H265" s="69"/>
      <c r="I265" s="69"/>
      <c r="J265" s="66">
        <v>10000</v>
      </c>
      <c r="K265" s="69"/>
      <c r="L265" s="69"/>
      <c r="M265" s="69"/>
      <c r="N265" s="69"/>
      <c r="O265" s="45">
        <v>3230</v>
      </c>
      <c r="P265" s="69"/>
      <c r="Q265" s="69"/>
      <c r="R265" s="45">
        <v>3230</v>
      </c>
      <c r="S265" s="45">
        <v>3500</v>
      </c>
      <c r="T265" s="69"/>
      <c r="U265" s="69"/>
      <c r="V265" s="45">
        <v>3500</v>
      </c>
      <c r="W265" s="2" t="s">
        <v>24</v>
      </c>
    </row>
    <row r="266" spans="1:23" ht="38.25">
      <c r="A266" s="40">
        <v>5</v>
      </c>
      <c r="B266" s="66" t="s">
        <v>499</v>
      </c>
      <c r="C266" s="40" t="s">
        <v>122</v>
      </c>
      <c r="D266" s="69"/>
      <c r="E266" s="69"/>
      <c r="F266" s="40" t="s">
        <v>500</v>
      </c>
      <c r="G266" s="66">
        <v>5450</v>
      </c>
      <c r="H266" s="69"/>
      <c r="I266" s="69"/>
      <c r="J266" s="66">
        <v>5000</v>
      </c>
      <c r="K266" s="69"/>
      <c r="L266" s="69"/>
      <c r="M266" s="69"/>
      <c r="N266" s="69"/>
      <c r="O266" s="45">
        <v>2789</v>
      </c>
      <c r="P266" s="69"/>
      <c r="Q266" s="69"/>
      <c r="R266" s="45">
        <v>2789</v>
      </c>
      <c r="S266" s="45">
        <v>1000</v>
      </c>
      <c r="T266" s="69"/>
      <c r="U266" s="69"/>
      <c r="V266" s="45">
        <v>1000</v>
      </c>
      <c r="W266" s="2" t="s">
        <v>24</v>
      </c>
    </row>
    <row r="267" spans="1:23" ht="51">
      <c r="A267" s="40">
        <v>6</v>
      </c>
      <c r="B267" s="66" t="s">
        <v>501</v>
      </c>
      <c r="C267" s="40" t="s">
        <v>122</v>
      </c>
      <c r="D267" s="69"/>
      <c r="E267" s="69"/>
      <c r="F267" s="40" t="s">
        <v>502</v>
      </c>
      <c r="G267" s="66">
        <v>30000</v>
      </c>
      <c r="H267" s="69"/>
      <c r="I267" s="69"/>
      <c r="J267" s="66">
        <v>30000</v>
      </c>
      <c r="K267" s="69"/>
      <c r="L267" s="69"/>
      <c r="M267" s="69"/>
      <c r="N267" s="69"/>
      <c r="O267" s="45">
        <v>3200</v>
      </c>
      <c r="P267" s="69"/>
      <c r="Q267" s="69"/>
      <c r="R267" s="45">
        <v>3200</v>
      </c>
      <c r="S267" s="45">
        <v>15471</v>
      </c>
      <c r="T267" s="69"/>
      <c r="U267" s="69"/>
      <c r="V267" s="45">
        <v>15471</v>
      </c>
      <c r="W267" s="2" t="s">
        <v>24</v>
      </c>
    </row>
    <row r="268" spans="1:23" ht="51">
      <c r="A268" s="40">
        <v>7</v>
      </c>
      <c r="B268" s="66" t="s">
        <v>503</v>
      </c>
      <c r="C268" s="40" t="s">
        <v>122</v>
      </c>
      <c r="D268" s="69"/>
      <c r="E268" s="69"/>
      <c r="F268" s="40" t="s">
        <v>504</v>
      </c>
      <c r="G268" s="66">
        <v>24400</v>
      </c>
      <c r="H268" s="69"/>
      <c r="I268" s="69"/>
      <c r="J268" s="66">
        <v>24400</v>
      </c>
      <c r="K268" s="69"/>
      <c r="L268" s="69"/>
      <c r="M268" s="69"/>
      <c r="N268" s="69"/>
      <c r="O268" s="45">
        <v>7000</v>
      </c>
      <c r="P268" s="69"/>
      <c r="Q268" s="69"/>
      <c r="R268" s="45">
        <v>7000</v>
      </c>
      <c r="S268" s="45">
        <v>3200</v>
      </c>
      <c r="T268" s="69"/>
      <c r="U268" s="69"/>
      <c r="V268" s="45">
        <v>3200</v>
      </c>
      <c r="W268" s="2" t="s">
        <v>24</v>
      </c>
    </row>
    <row r="269" spans="1:23" ht="51">
      <c r="A269" s="40">
        <v>8</v>
      </c>
      <c r="B269" s="66" t="s">
        <v>505</v>
      </c>
      <c r="C269" s="40" t="s">
        <v>122</v>
      </c>
      <c r="D269" s="69"/>
      <c r="E269" s="69"/>
      <c r="F269" s="40" t="s">
        <v>506</v>
      </c>
      <c r="G269" s="66">
        <v>8500</v>
      </c>
      <c r="H269" s="69"/>
      <c r="I269" s="69"/>
      <c r="J269" s="66">
        <v>8500</v>
      </c>
      <c r="K269" s="69"/>
      <c r="L269" s="69"/>
      <c r="M269" s="69"/>
      <c r="N269" s="69"/>
      <c r="O269" s="45">
        <v>2800</v>
      </c>
      <c r="P269" s="69"/>
      <c r="Q269" s="69"/>
      <c r="R269" s="45">
        <v>2800</v>
      </c>
      <c r="S269" s="45">
        <v>1200</v>
      </c>
      <c r="T269" s="69"/>
      <c r="U269" s="69"/>
      <c r="V269" s="45">
        <v>1200</v>
      </c>
      <c r="W269" s="2" t="s">
        <v>24</v>
      </c>
    </row>
    <row r="270" spans="1:23" ht="51">
      <c r="A270" s="40">
        <v>9</v>
      </c>
      <c r="B270" s="66" t="s">
        <v>507</v>
      </c>
      <c r="C270" s="40" t="s">
        <v>122</v>
      </c>
      <c r="D270" s="69"/>
      <c r="E270" s="69"/>
      <c r="F270" s="40" t="s">
        <v>508</v>
      </c>
      <c r="G270" s="66">
        <v>6500</v>
      </c>
      <c r="H270" s="69"/>
      <c r="I270" s="69"/>
      <c r="J270" s="66">
        <v>6500</v>
      </c>
      <c r="K270" s="69"/>
      <c r="L270" s="69"/>
      <c r="M270" s="69"/>
      <c r="N270" s="69"/>
      <c r="O270" s="45">
        <v>2300</v>
      </c>
      <c r="P270" s="69"/>
      <c r="Q270" s="69"/>
      <c r="R270" s="45">
        <v>2300</v>
      </c>
      <c r="S270" s="45">
        <v>700</v>
      </c>
      <c r="T270" s="69"/>
      <c r="U270" s="69"/>
      <c r="V270" s="45">
        <v>700</v>
      </c>
      <c r="W270" s="2" t="s">
        <v>24</v>
      </c>
    </row>
    <row r="271" spans="1:23" ht="51">
      <c r="A271" s="40">
        <v>10</v>
      </c>
      <c r="B271" s="66" t="s">
        <v>509</v>
      </c>
      <c r="C271" s="40" t="s">
        <v>122</v>
      </c>
      <c r="D271" s="69"/>
      <c r="E271" s="69"/>
      <c r="F271" s="40" t="s">
        <v>510</v>
      </c>
      <c r="G271" s="66">
        <v>8000</v>
      </c>
      <c r="H271" s="69"/>
      <c r="I271" s="69"/>
      <c r="J271" s="66">
        <v>8000</v>
      </c>
      <c r="K271" s="69"/>
      <c r="L271" s="69"/>
      <c r="M271" s="69"/>
      <c r="N271" s="69"/>
      <c r="O271" s="45">
        <v>3000</v>
      </c>
      <c r="P271" s="69"/>
      <c r="Q271" s="69"/>
      <c r="R271" s="45">
        <v>3000</v>
      </c>
      <c r="S271" s="45">
        <v>500</v>
      </c>
      <c r="T271" s="69"/>
      <c r="U271" s="69"/>
      <c r="V271" s="45">
        <v>500</v>
      </c>
      <c r="W271" s="2" t="s">
        <v>24</v>
      </c>
    </row>
    <row r="272" spans="1:23" ht="51">
      <c r="A272" s="40">
        <v>11</v>
      </c>
      <c r="B272" s="66" t="s">
        <v>511</v>
      </c>
      <c r="C272" s="40" t="s">
        <v>122</v>
      </c>
      <c r="D272" s="69"/>
      <c r="E272" s="69"/>
      <c r="F272" s="40" t="s">
        <v>512</v>
      </c>
      <c r="G272" s="66">
        <v>7000</v>
      </c>
      <c r="H272" s="69"/>
      <c r="I272" s="69"/>
      <c r="J272" s="66">
        <v>7000</v>
      </c>
      <c r="K272" s="69"/>
      <c r="L272" s="69"/>
      <c r="M272" s="69"/>
      <c r="N272" s="69"/>
      <c r="O272" s="45">
        <v>1000</v>
      </c>
      <c r="P272" s="69"/>
      <c r="Q272" s="69"/>
      <c r="R272" s="45">
        <v>1000</v>
      </c>
      <c r="S272" s="45">
        <v>1800</v>
      </c>
      <c r="T272" s="69"/>
      <c r="U272" s="69"/>
      <c r="V272" s="45">
        <v>1800</v>
      </c>
      <c r="W272" s="2" t="s">
        <v>24</v>
      </c>
    </row>
    <row r="273" spans="1:23" s="38" customFormat="1" ht="18.75">
      <c r="A273" s="34" t="s">
        <v>513</v>
      </c>
      <c r="B273" s="39" t="s">
        <v>514</v>
      </c>
      <c r="C273" s="36"/>
      <c r="D273" s="37"/>
      <c r="E273" s="37"/>
      <c r="F273" s="37"/>
      <c r="G273" s="32">
        <f t="shared" ref="G273:V273" si="51">G274</f>
        <v>169300</v>
      </c>
      <c r="H273" s="32">
        <f t="shared" si="51"/>
        <v>0</v>
      </c>
      <c r="I273" s="32">
        <f t="shared" si="51"/>
        <v>0</v>
      </c>
      <c r="J273" s="32">
        <f t="shared" si="51"/>
        <v>162300</v>
      </c>
      <c r="K273" s="32">
        <f t="shared" si="51"/>
        <v>0</v>
      </c>
      <c r="L273" s="32">
        <f t="shared" si="51"/>
        <v>0</v>
      </c>
      <c r="M273" s="32">
        <f t="shared" si="51"/>
        <v>0</v>
      </c>
      <c r="N273" s="32">
        <f t="shared" si="51"/>
        <v>0</v>
      </c>
      <c r="O273" s="32">
        <f t="shared" si="51"/>
        <v>95482</v>
      </c>
      <c r="P273" s="32">
        <f t="shared" si="51"/>
        <v>0</v>
      </c>
      <c r="Q273" s="32">
        <f t="shared" si="51"/>
        <v>0</v>
      </c>
      <c r="R273" s="32">
        <f t="shared" si="51"/>
        <v>95482</v>
      </c>
      <c r="S273" s="32">
        <f t="shared" si="51"/>
        <v>23329</v>
      </c>
      <c r="T273" s="32">
        <f t="shared" si="51"/>
        <v>0</v>
      </c>
      <c r="U273" s="32">
        <f t="shared" si="51"/>
        <v>0</v>
      </c>
      <c r="V273" s="32">
        <f t="shared" si="51"/>
        <v>23329</v>
      </c>
      <c r="W273" s="2" t="s">
        <v>24</v>
      </c>
    </row>
    <row r="274" spans="1:23" s="38" customFormat="1" ht="25.5">
      <c r="A274" s="34"/>
      <c r="B274" s="39" t="s">
        <v>50</v>
      </c>
      <c r="C274" s="36"/>
      <c r="D274" s="37"/>
      <c r="E274" s="37"/>
      <c r="F274" s="37"/>
      <c r="G274" s="32">
        <f t="shared" ref="G274:U274" si="52">SUM(G275:G284)</f>
        <v>169300</v>
      </c>
      <c r="H274" s="32">
        <f t="shared" si="52"/>
        <v>0</v>
      </c>
      <c r="I274" s="32">
        <f t="shared" si="52"/>
        <v>0</v>
      </c>
      <c r="J274" s="32">
        <f t="shared" si="52"/>
        <v>162300</v>
      </c>
      <c r="K274" s="32">
        <f t="shared" si="52"/>
        <v>0</v>
      </c>
      <c r="L274" s="32">
        <f t="shared" si="52"/>
        <v>0</v>
      </c>
      <c r="M274" s="32">
        <f t="shared" si="52"/>
        <v>0</v>
      </c>
      <c r="N274" s="32">
        <f t="shared" si="52"/>
        <v>0</v>
      </c>
      <c r="O274" s="32">
        <f t="shared" si="52"/>
        <v>95482</v>
      </c>
      <c r="P274" s="32">
        <f t="shared" si="52"/>
        <v>0</v>
      </c>
      <c r="Q274" s="32">
        <f t="shared" si="52"/>
        <v>0</v>
      </c>
      <c r="R274" s="32">
        <f t="shared" si="52"/>
        <v>95482</v>
      </c>
      <c r="S274" s="32">
        <f t="shared" si="52"/>
        <v>23329</v>
      </c>
      <c r="T274" s="32">
        <f t="shared" si="52"/>
        <v>0</v>
      </c>
      <c r="U274" s="32">
        <f t="shared" si="52"/>
        <v>0</v>
      </c>
      <c r="V274" s="32">
        <f>SUM(V275:V284)</f>
        <v>23329</v>
      </c>
      <c r="W274" s="2" t="s">
        <v>24</v>
      </c>
    </row>
    <row r="275" spans="1:23" ht="36">
      <c r="A275" s="40">
        <v>1</v>
      </c>
      <c r="B275" s="41" t="s">
        <v>515</v>
      </c>
      <c r="C275" s="40" t="s">
        <v>516</v>
      </c>
      <c r="D275" s="69"/>
      <c r="E275" s="69"/>
      <c r="F275" s="46" t="s">
        <v>517</v>
      </c>
      <c r="G275" s="66">
        <v>25000</v>
      </c>
      <c r="H275" s="69"/>
      <c r="I275" s="69"/>
      <c r="J275" s="66">
        <v>25000</v>
      </c>
      <c r="K275" s="69"/>
      <c r="L275" s="69"/>
      <c r="M275" s="69"/>
      <c r="N275" s="69"/>
      <c r="O275" s="45">
        <v>23800</v>
      </c>
      <c r="P275" s="69"/>
      <c r="Q275" s="69"/>
      <c r="R275" s="45">
        <v>23800</v>
      </c>
      <c r="S275" s="45">
        <v>500</v>
      </c>
      <c r="T275" s="69"/>
      <c r="U275" s="69"/>
      <c r="V275" s="45">
        <v>500</v>
      </c>
      <c r="W275" s="2" t="s">
        <v>24</v>
      </c>
    </row>
    <row r="276" spans="1:23" ht="38.25">
      <c r="A276" s="40">
        <v>2</v>
      </c>
      <c r="B276" s="41" t="s">
        <v>518</v>
      </c>
      <c r="C276" s="40" t="s">
        <v>516</v>
      </c>
      <c r="D276" s="69"/>
      <c r="E276" s="69"/>
      <c r="F276" s="46" t="s">
        <v>519</v>
      </c>
      <c r="G276" s="66">
        <v>29900</v>
      </c>
      <c r="H276" s="69"/>
      <c r="I276" s="69"/>
      <c r="J276" s="66">
        <v>29900</v>
      </c>
      <c r="K276" s="69"/>
      <c r="L276" s="69"/>
      <c r="M276" s="69"/>
      <c r="N276" s="69"/>
      <c r="O276" s="45">
        <v>29700</v>
      </c>
      <c r="P276" s="69"/>
      <c r="Q276" s="69"/>
      <c r="R276" s="45">
        <v>29700</v>
      </c>
      <c r="S276" s="45">
        <v>0</v>
      </c>
      <c r="T276" s="69"/>
      <c r="U276" s="69"/>
      <c r="V276" s="45">
        <v>0</v>
      </c>
      <c r="W276" s="2" t="s">
        <v>24</v>
      </c>
    </row>
    <row r="277" spans="1:23" ht="36">
      <c r="A277" s="40">
        <v>3</v>
      </c>
      <c r="B277" s="41" t="s">
        <v>520</v>
      </c>
      <c r="C277" s="40" t="s">
        <v>516</v>
      </c>
      <c r="D277" s="69"/>
      <c r="E277" s="69"/>
      <c r="F277" s="46" t="s">
        <v>521</v>
      </c>
      <c r="G277" s="66">
        <v>14900</v>
      </c>
      <c r="H277" s="69"/>
      <c r="I277" s="69"/>
      <c r="J277" s="66">
        <v>14900</v>
      </c>
      <c r="K277" s="69"/>
      <c r="L277" s="69"/>
      <c r="M277" s="69"/>
      <c r="N277" s="69"/>
      <c r="O277" s="45">
        <v>14200</v>
      </c>
      <c r="P277" s="69"/>
      <c r="Q277" s="69"/>
      <c r="R277" s="45">
        <v>14200</v>
      </c>
      <c r="S277" s="45">
        <v>529</v>
      </c>
      <c r="T277" s="69"/>
      <c r="U277" s="69"/>
      <c r="V277" s="45">
        <v>529</v>
      </c>
      <c r="W277" s="2" t="s">
        <v>24</v>
      </c>
    </row>
    <row r="278" spans="1:23" ht="38.25">
      <c r="A278" s="40">
        <v>4</v>
      </c>
      <c r="B278" s="41" t="s">
        <v>522</v>
      </c>
      <c r="C278" s="40" t="s">
        <v>516</v>
      </c>
      <c r="D278" s="69"/>
      <c r="E278" s="69"/>
      <c r="F278" s="46" t="s">
        <v>523</v>
      </c>
      <c r="G278" s="66">
        <v>14000</v>
      </c>
      <c r="H278" s="69"/>
      <c r="I278" s="69"/>
      <c r="J278" s="66">
        <v>12000</v>
      </c>
      <c r="K278" s="69"/>
      <c r="L278" s="69"/>
      <c r="M278" s="69"/>
      <c r="N278" s="69"/>
      <c r="O278" s="45">
        <v>11400</v>
      </c>
      <c r="P278" s="69"/>
      <c r="Q278" s="69"/>
      <c r="R278" s="45">
        <v>11400</v>
      </c>
      <c r="S278" s="45">
        <v>0</v>
      </c>
      <c r="T278" s="69"/>
      <c r="U278" s="69"/>
      <c r="V278" s="45">
        <v>0</v>
      </c>
      <c r="W278" s="2" t="s">
        <v>24</v>
      </c>
    </row>
    <row r="279" spans="1:23" ht="36">
      <c r="A279" s="40">
        <v>5</v>
      </c>
      <c r="B279" s="41" t="s">
        <v>524</v>
      </c>
      <c r="C279" s="40" t="s">
        <v>516</v>
      </c>
      <c r="D279" s="69"/>
      <c r="E279" s="69"/>
      <c r="F279" s="46" t="s">
        <v>525</v>
      </c>
      <c r="G279" s="66">
        <v>12500</v>
      </c>
      <c r="H279" s="69"/>
      <c r="I279" s="69"/>
      <c r="J279" s="66">
        <v>12500</v>
      </c>
      <c r="K279" s="69"/>
      <c r="L279" s="69"/>
      <c r="M279" s="69"/>
      <c r="N279" s="69"/>
      <c r="O279" s="45">
        <v>4715</v>
      </c>
      <c r="P279" s="69"/>
      <c r="Q279" s="69"/>
      <c r="R279" s="45">
        <v>4715</v>
      </c>
      <c r="S279" s="45">
        <v>5500</v>
      </c>
      <c r="T279" s="69"/>
      <c r="U279" s="69"/>
      <c r="V279" s="45">
        <v>5500</v>
      </c>
      <c r="W279" s="2" t="s">
        <v>24</v>
      </c>
    </row>
    <row r="280" spans="1:23" ht="36">
      <c r="A280" s="40">
        <v>6</v>
      </c>
      <c r="B280" s="41" t="s">
        <v>526</v>
      </c>
      <c r="C280" s="40" t="s">
        <v>516</v>
      </c>
      <c r="D280" s="69"/>
      <c r="E280" s="69"/>
      <c r="F280" s="46" t="s">
        <v>527</v>
      </c>
      <c r="G280" s="66">
        <v>13000</v>
      </c>
      <c r="H280" s="69"/>
      <c r="I280" s="69"/>
      <c r="J280" s="66">
        <v>8000</v>
      </c>
      <c r="K280" s="69"/>
      <c r="L280" s="69"/>
      <c r="M280" s="69"/>
      <c r="N280" s="69"/>
      <c r="O280" s="45">
        <v>2856</v>
      </c>
      <c r="P280" s="69"/>
      <c r="Q280" s="69"/>
      <c r="R280" s="45">
        <v>2856</v>
      </c>
      <c r="S280" s="45">
        <v>2700</v>
      </c>
      <c r="T280" s="69"/>
      <c r="U280" s="69"/>
      <c r="V280" s="45">
        <v>2700</v>
      </c>
      <c r="W280" s="2" t="s">
        <v>24</v>
      </c>
    </row>
    <row r="281" spans="1:23" ht="38.25">
      <c r="A281" s="40">
        <v>7</v>
      </c>
      <c r="B281" s="41" t="s">
        <v>528</v>
      </c>
      <c r="C281" s="40" t="s">
        <v>516</v>
      </c>
      <c r="D281" s="69"/>
      <c r="E281" s="69"/>
      <c r="F281" s="46" t="s">
        <v>529</v>
      </c>
      <c r="G281" s="66">
        <v>6000</v>
      </c>
      <c r="H281" s="69"/>
      <c r="I281" s="69"/>
      <c r="J281" s="66">
        <v>6000</v>
      </c>
      <c r="K281" s="69"/>
      <c r="L281" s="69"/>
      <c r="M281" s="69"/>
      <c r="N281" s="69"/>
      <c r="O281" s="45">
        <v>2060</v>
      </c>
      <c r="P281" s="69"/>
      <c r="Q281" s="69"/>
      <c r="R281" s="45">
        <v>2060</v>
      </c>
      <c r="S281" s="45">
        <v>2100</v>
      </c>
      <c r="T281" s="69"/>
      <c r="U281" s="69"/>
      <c r="V281" s="45">
        <v>2100</v>
      </c>
      <c r="W281" s="2" t="s">
        <v>24</v>
      </c>
    </row>
    <row r="282" spans="1:23" ht="38.25">
      <c r="A282" s="40">
        <v>8</v>
      </c>
      <c r="B282" s="41" t="s">
        <v>530</v>
      </c>
      <c r="C282" s="40" t="s">
        <v>516</v>
      </c>
      <c r="D282" s="69"/>
      <c r="E282" s="69"/>
      <c r="F282" s="46" t="s">
        <v>531</v>
      </c>
      <c r="G282" s="66">
        <v>15000</v>
      </c>
      <c r="H282" s="69"/>
      <c r="I282" s="69"/>
      <c r="J282" s="66">
        <v>15000</v>
      </c>
      <c r="K282" s="69"/>
      <c r="L282" s="69"/>
      <c r="M282" s="69"/>
      <c r="N282" s="69"/>
      <c r="O282" s="45">
        <v>3000</v>
      </c>
      <c r="P282" s="69"/>
      <c r="Q282" s="69"/>
      <c r="R282" s="45">
        <v>3000</v>
      </c>
      <c r="S282" s="45">
        <v>4000</v>
      </c>
      <c r="T282" s="69"/>
      <c r="U282" s="69"/>
      <c r="V282" s="45">
        <v>4000</v>
      </c>
      <c r="W282" s="2" t="s">
        <v>24</v>
      </c>
    </row>
    <row r="283" spans="1:23" ht="51">
      <c r="A283" s="40">
        <v>9</v>
      </c>
      <c r="B283" s="41" t="s">
        <v>532</v>
      </c>
      <c r="C283" s="40" t="s">
        <v>516</v>
      </c>
      <c r="D283" s="69"/>
      <c r="E283" s="69"/>
      <c r="F283" s="46" t="s">
        <v>533</v>
      </c>
      <c r="G283" s="66">
        <v>25000</v>
      </c>
      <c r="H283" s="69"/>
      <c r="I283" s="69"/>
      <c r="J283" s="66">
        <v>25000</v>
      </c>
      <c r="K283" s="69"/>
      <c r="L283" s="69"/>
      <c r="M283" s="69"/>
      <c r="N283" s="69"/>
      <c r="O283" s="45">
        <v>251</v>
      </c>
      <c r="P283" s="69"/>
      <c r="Q283" s="69"/>
      <c r="R283" s="45">
        <v>251</v>
      </c>
      <c r="S283" s="45">
        <v>4000</v>
      </c>
      <c r="T283" s="69"/>
      <c r="U283" s="69"/>
      <c r="V283" s="45">
        <v>4000</v>
      </c>
      <c r="W283" s="2" t="s">
        <v>24</v>
      </c>
    </row>
    <row r="284" spans="1:23" ht="36">
      <c r="A284" s="40">
        <v>10</v>
      </c>
      <c r="B284" s="94" t="s">
        <v>534</v>
      </c>
      <c r="C284" s="40" t="s">
        <v>516</v>
      </c>
      <c r="D284" s="69"/>
      <c r="E284" s="69"/>
      <c r="F284" s="46" t="s">
        <v>535</v>
      </c>
      <c r="G284" s="66">
        <v>14000</v>
      </c>
      <c r="H284" s="69"/>
      <c r="I284" s="69"/>
      <c r="J284" s="66">
        <v>14000</v>
      </c>
      <c r="K284" s="69"/>
      <c r="L284" s="69"/>
      <c r="M284" s="69"/>
      <c r="N284" s="69"/>
      <c r="O284" s="45">
        <v>3500</v>
      </c>
      <c r="P284" s="69"/>
      <c r="Q284" s="69"/>
      <c r="R284" s="45">
        <v>3500</v>
      </c>
      <c r="S284" s="45">
        <v>4000</v>
      </c>
      <c r="T284" s="69"/>
      <c r="U284" s="69"/>
      <c r="V284" s="45">
        <v>4000</v>
      </c>
      <c r="W284" s="2" t="s">
        <v>24</v>
      </c>
    </row>
    <row r="285" spans="1:23" s="38" customFormat="1" ht="18.75">
      <c r="A285" s="34" t="s">
        <v>536</v>
      </c>
      <c r="B285" s="39" t="s">
        <v>537</v>
      </c>
      <c r="C285" s="36"/>
      <c r="D285" s="37"/>
      <c r="E285" s="37"/>
      <c r="F285" s="37"/>
      <c r="G285" s="32">
        <f t="shared" ref="G285:V285" si="53">G286</f>
        <v>146724</v>
      </c>
      <c r="H285" s="32">
        <f t="shared" si="53"/>
        <v>0</v>
      </c>
      <c r="I285" s="32">
        <f t="shared" si="53"/>
        <v>0</v>
      </c>
      <c r="J285" s="32">
        <f t="shared" si="53"/>
        <v>142524</v>
      </c>
      <c r="K285" s="32">
        <f t="shared" si="53"/>
        <v>0</v>
      </c>
      <c r="L285" s="32">
        <f t="shared" si="53"/>
        <v>0</v>
      </c>
      <c r="M285" s="32">
        <f t="shared" si="53"/>
        <v>0</v>
      </c>
      <c r="N285" s="32">
        <f t="shared" si="53"/>
        <v>0</v>
      </c>
      <c r="O285" s="32">
        <f t="shared" si="53"/>
        <v>72167.553</v>
      </c>
      <c r="P285" s="32">
        <f t="shared" si="53"/>
        <v>0</v>
      </c>
      <c r="Q285" s="32">
        <f t="shared" si="53"/>
        <v>0</v>
      </c>
      <c r="R285" s="32">
        <f t="shared" si="53"/>
        <v>72167.553</v>
      </c>
      <c r="S285" s="32">
        <f t="shared" si="53"/>
        <v>32500</v>
      </c>
      <c r="T285" s="32">
        <f t="shared" si="53"/>
        <v>0</v>
      </c>
      <c r="U285" s="32">
        <f t="shared" si="53"/>
        <v>0</v>
      </c>
      <c r="V285" s="32">
        <f t="shared" si="53"/>
        <v>32500</v>
      </c>
      <c r="W285" s="2" t="s">
        <v>24</v>
      </c>
    </row>
    <row r="286" spans="1:23" s="38" customFormat="1" ht="25.5">
      <c r="A286" s="34"/>
      <c r="B286" s="39" t="s">
        <v>50</v>
      </c>
      <c r="C286" s="36"/>
      <c r="D286" s="37"/>
      <c r="E286" s="37"/>
      <c r="F286" s="37"/>
      <c r="G286" s="32">
        <f>SUM(G287:G297)</f>
        <v>146724</v>
      </c>
      <c r="H286" s="32">
        <f t="shared" ref="H286:V286" si="54">SUM(H287:H297)</f>
        <v>0</v>
      </c>
      <c r="I286" s="32">
        <f t="shared" si="54"/>
        <v>0</v>
      </c>
      <c r="J286" s="32">
        <f t="shared" si="54"/>
        <v>142524</v>
      </c>
      <c r="K286" s="32">
        <f t="shared" si="54"/>
        <v>0</v>
      </c>
      <c r="L286" s="32">
        <f t="shared" si="54"/>
        <v>0</v>
      </c>
      <c r="M286" s="32">
        <f t="shared" si="54"/>
        <v>0</v>
      </c>
      <c r="N286" s="32">
        <f t="shared" si="54"/>
        <v>0</v>
      </c>
      <c r="O286" s="32">
        <f t="shared" si="54"/>
        <v>72167.553</v>
      </c>
      <c r="P286" s="32">
        <f t="shared" si="54"/>
        <v>0</v>
      </c>
      <c r="Q286" s="32">
        <f t="shared" si="54"/>
        <v>0</v>
      </c>
      <c r="R286" s="32">
        <f t="shared" si="54"/>
        <v>72167.553</v>
      </c>
      <c r="S286" s="32">
        <f t="shared" si="54"/>
        <v>32500</v>
      </c>
      <c r="T286" s="32">
        <f t="shared" si="54"/>
        <v>0</v>
      </c>
      <c r="U286" s="32">
        <f t="shared" si="54"/>
        <v>0</v>
      </c>
      <c r="V286" s="32">
        <f t="shared" si="54"/>
        <v>32500</v>
      </c>
      <c r="W286" s="2" t="s">
        <v>24</v>
      </c>
    </row>
    <row r="287" spans="1:23" ht="33.75">
      <c r="A287" s="40">
        <v>1</v>
      </c>
      <c r="B287" s="41" t="s">
        <v>538</v>
      </c>
      <c r="C287" s="40" t="s">
        <v>28</v>
      </c>
      <c r="D287" s="69"/>
      <c r="E287" s="69"/>
      <c r="F287" s="42" t="s">
        <v>539</v>
      </c>
      <c r="G287" s="66">
        <v>29624</v>
      </c>
      <c r="H287" s="69"/>
      <c r="I287" s="69"/>
      <c r="J287" s="66">
        <v>29624</v>
      </c>
      <c r="K287" s="69"/>
      <c r="L287" s="69"/>
      <c r="M287" s="69"/>
      <c r="N287" s="69"/>
      <c r="O287" s="45">
        <v>20189</v>
      </c>
      <c r="P287" s="69"/>
      <c r="Q287" s="69"/>
      <c r="R287" s="45">
        <v>20189</v>
      </c>
      <c r="S287" s="45">
        <v>8000</v>
      </c>
      <c r="T287" s="69"/>
      <c r="U287" s="69"/>
      <c r="V287" s="45">
        <v>8000</v>
      </c>
      <c r="W287" s="2" t="s">
        <v>24</v>
      </c>
    </row>
    <row r="288" spans="1:23" ht="33.75">
      <c r="A288" s="40">
        <v>2</v>
      </c>
      <c r="B288" s="41" t="s">
        <v>540</v>
      </c>
      <c r="C288" s="40" t="s">
        <v>28</v>
      </c>
      <c r="D288" s="69"/>
      <c r="E288" s="69"/>
      <c r="F288" s="56" t="s">
        <v>541</v>
      </c>
      <c r="G288" s="66">
        <v>13500</v>
      </c>
      <c r="H288" s="69"/>
      <c r="I288" s="69"/>
      <c r="J288" s="66">
        <v>12500</v>
      </c>
      <c r="K288" s="69"/>
      <c r="L288" s="69"/>
      <c r="M288" s="69"/>
      <c r="N288" s="69"/>
      <c r="O288" s="45">
        <v>12402.553</v>
      </c>
      <c r="P288" s="69"/>
      <c r="Q288" s="69"/>
      <c r="R288" s="45">
        <v>12402.553</v>
      </c>
      <c r="S288" s="45">
        <v>0</v>
      </c>
      <c r="T288" s="69"/>
      <c r="U288" s="69"/>
      <c r="V288" s="45">
        <v>0</v>
      </c>
      <c r="W288" s="2" t="s">
        <v>24</v>
      </c>
    </row>
    <row r="289" spans="1:23" ht="33.75">
      <c r="A289" s="40">
        <v>3</v>
      </c>
      <c r="B289" s="41" t="s">
        <v>542</v>
      </c>
      <c r="C289" s="40" t="s">
        <v>28</v>
      </c>
      <c r="D289" s="69"/>
      <c r="E289" s="69"/>
      <c r="F289" s="42" t="s">
        <v>543</v>
      </c>
      <c r="G289" s="66">
        <v>13000</v>
      </c>
      <c r="H289" s="69"/>
      <c r="I289" s="69"/>
      <c r="J289" s="66">
        <v>12000</v>
      </c>
      <c r="K289" s="69"/>
      <c r="L289" s="69"/>
      <c r="M289" s="69"/>
      <c r="N289" s="69"/>
      <c r="O289" s="45">
        <v>11400</v>
      </c>
      <c r="P289" s="69"/>
      <c r="Q289" s="69"/>
      <c r="R289" s="45">
        <v>11400</v>
      </c>
      <c r="S289" s="45">
        <v>300</v>
      </c>
      <c r="T289" s="69"/>
      <c r="U289" s="69"/>
      <c r="V289" s="45">
        <v>300</v>
      </c>
      <c r="W289" s="2" t="s">
        <v>24</v>
      </c>
    </row>
    <row r="290" spans="1:23" ht="33.75">
      <c r="A290" s="40">
        <v>3</v>
      </c>
      <c r="B290" s="41" t="s">
        <v>544</v>
      </c>
      <c r="C290" s="40" t="s">
        <v>28</v>
      </c>
      <c r="D290" s="69"/>
      <c r="E290" s="69"/>
      <c r="F290" s="42" t="s">
        <v>545</v>
      </c>
      <c r="G290" s="66">
        <v>13000</v>
      </c>
      <c r="H290" s="69"/>
      <c r="I290" s="69"/>
      <c r="J290" s="66">
        <v>12000</v>
      </c>
      <c r="K290" s="69"/>
      <c r="L290" s="69"/>
      <c r="M290" s="69"/>
      <c r="N290" s="69"/>
      <c r="O290" s="45">
        <v>11704</v>
      </c>
      <c r="P290" s="69"/>
      <c r="Q290" s="69"/>
      <c r="R290" s="45">
        <v>11704</v>
      </c>
      <c r="S290" s="45">
        <v>0</v>
      </c>
      <c r="T290" s="69"/>
      <c r="U290" s="69"/>
      <c r="V290" s="45">
        <v>0</v>
      </c>
      <c r="W290" s="2" t="s">
        <v>24</v>
      </c>
    </row>
    <row r="291" spans="1:23" ht="38.25">
      <c r="A291" s="40">
        <v>4</v>
      </c>
      <c r="B291" s="41" t="s">
        <v>546</v>
      </c>
      <c r="C291" s="40" t="s">
        <v>28</v>
      </c>
      <c r="D291" s="69"/>
      <c r="E291" s="69"/>
      <c r="F291" s="40" t="s">
        <v>547</v>
      </c>
      <c r="G291" s="66">
        <v>12000</v>
      </c>
      <c r="H291" s="69"/>
      <c r="I291" s="69"/>
      <c r="J291" s="66">
        <v>11000</v>
      </c>
      <c r="K291" s="69"/>
      <c r="L291" s="69"/>
      <c r="M291" s="69"/>
      <c r="N291" s="69"/>
      <c r="O291" s="45">
        <v>3741</v>
      </c>
      <c r="P291" s="69"/>
      <c r="Q291" s="69"/>
      <c r="R291" s="45">
        <v>3741</v>
      </c>
      <c r="S291" s="45">
        <v>2900</v>
      </c>
      <c r="T291" s="69"/>
      <c r="U291" s="69"/>
      <c r="V291" s="45">
        <v>2900</v>
      </c>
      <c r="W291" s="2" t="s">
        <v>24</v>
      </c>
    </row>
    <row r="292" spans="1:23" ht="38.25">
      <c r="A292" s="40">
        <v>5</v>
      </c>
      <c r="B292" s="41" t="s">
        <v>548</v>
      </c>
      <c r="C292" s="40" t="s">
        <v>28</v>
      </c>
      <c r="D292" s="69"/>
      <c r="E292" s="69"/>
      <c r="F292" s="40" t="s">
        <v>549</v>
      </c>
      <c r="G292" s="66">
        <v>11400</v>
      </c>
      <c r="H292" s="69"/>
      <c r="I292" s="69"/>
      <c r="J292" s="66">
        <v>11400</v>
      </c>
      <c r="K292" s="69"/>
      <c r="L292" s="69"/>
      <c r="M292" s="69"/>
      <c r="N292" s="69"/>
      <c r="O292" s="45">
        <v>4151</v>
      </c>
      <c r="P292" s="69"/>
      <c r="Q292" s="69"/>
      <c r="R292" s="45">
        <v>4151</v>
      </c>
      <c r="S292" s="45">
        <v>2700</v>
      </c>
      <c r="T292" s="69"/>
      <c r="U292" s="69"/>
      <c r="V292" s="45">
        <v>2700</v>
      </c>
      <c r="W292" s="2" t="s">
        <v>24</v>
      </c>
    </row>
    <row r="293" spans="1:23" ht="38.25">
      <c r="A293" s="40">
        <v>6</v>
      </c>
      <c r="B293" s="41" t="s">
        <v>550</v>
      </c>
      <c r="C293" s="40" t="s">
        <v>28</v>
      </c>
      <c r="D293" s="69"/>
      <c r="E293" s="69"/>
      <c r="F293" s="40" t="s">
        <v>551</v>
      </c>
      <c r="G293" s="66">
        <v>13200</v>
      </c>
      <c r="H293" s="69"/>
      <c r="I293" s="69"/>
      <c r="J293" s="66">
        <v>13000</v>
      </c>
      <c r="K293" s="69"/>
      <c r="L293" s="69"/>
      <c r="M293" s="69"/>
      <c r="N293" s="69"/>
      <c r="O293" s="45">
        <v>5353</v>
      </c>
      <c r="P293" s="69"/>
      <c r="Q293" s="69"/>
      <c r="R293" s="45">
        <v>5353</v>
      </c>
      <c r="S293" s="45">
        <v>6000</v>
      </c>
      <c r="T293" s="69"/>
      <c r="U293" s="69"/>
      <c r="V293" s="45">
        <v>6000</v>
      </c>
      <c r="W293" s="2" t="s">
        <v>24</v>
      </c>
    </row>
    <row r="294" spans="1:23" ht="36">
      <c r="A294" s="40">
        <v>7</v>
      </c>
      <c r="B294" s="41" t="s">
        <v>552</v>
      </c>
      <c r="C294" s="40" t="s">
        <v>28</v>
      </c>
      <c r="D294" s="69"/>
      <c r="E294" s="69"/>
      <c r="F294" s="46" t="s">
        <v>553</v>
      </c>
      <c r="G294" s="66">
        <v>11000</v>
      </c>
      <c r="H294" s="69"/>
      <c r="I294" s="69"/>
      <c r="J294" s="66">
        <v>11000</v>
      </c>
      <c r="K294" s="69"/>
      <c r="L294" s="69"/>
      <c r="M294" s="69"/>
      <c r="N294" s="69"/>
      <c r="O294" s="45">
        <v>2100</v>
      </c>
      <c r="P294" s="69"/>
      <c r="Q294" s="69"/>
      <c r="R294" s="45">
        <v>2100</v>
      </c>
      <c r="S294" s="45">
        <v>2100</v>
      </c>
      <c r="T294" s="69"/>
      <c r="U294" s="69"/>
      <c r="V294" s="45">
        <v>2100</v>
      </c>
      <c r="W294" s="2" t="s">
        <v>24</v>
      </c>
    </row>
    <row r="295" spans="1:23" ht="51">
      <c r="A295" s="40">
        <v>8</v>
      </c>
      <c r="B295" s="41" t="s">
        <v>554</v>
      </c>
      <c r="C295" s="40" t="s">
        <v>28</v>
      </c>
      <c r="D295" s="69"/>
      <c r="E295" s="69"/>
      <c r="F295" s="40" t="s">
        <v>555</v>
      </c>
      <c r="G295" s="66">
        <v>10000</v>
      </c>
      <c r="H295" s="69"/>
      <c r="I295" s="69"/>
      <c r="J295" s="66">
        <v>10000</v>
      </c>
      <c r="K295" s="69"/>
      <c r="L295" s="69"/>
      <c r="M295" s="69"/>
      <c r="N295" s="69"/>
      <c r="O295" s="45">
        <v>377</v>
      </c>
      <c r="P295" s="69"/>
      <c r="Q295" s="69"/>
      <c r="R295" s="45">
        <v>377</v>
      </c>
      <c r="S295" s="45">
        <v>4000</v>
      </c>
      <c r="T295" s="69"/>
      <c r="U295" s="69"/>
      <c r="V295" s="45">
        <v>4000</v>
      </c>
      <c r="W295" s="2" t="s">
        <v>24</v>
      </c>
    </row>
    <row r="296" spans="1:23" ht="51">
      <c r="A296" s="40">
        <v>9</v>
      </c>
      <c r="B296" s="41" t="s">
        <v>556</v>
      </c>
      <c r="C296" s="40" t="s">
        <v>28</v>
      </c>
      <c r="D296" s="69"/>
      <c r="E296" s="69"/>
      <c r="F296" s="40" t="s">
        <v>557</v>
      </c>
      <c r="G296" s="66">
        <v>10000</v>
      </c>
      <c r="H296" s="69"/>
      <c r="I296" s="69"/>
      <c r="J296" s="66">
        <v>10000</v>
      </c>
      <c r="K296" s="69"/>
      <c r="L296" s="69"/>
      <c r="M296" s="69"/>
      <c r="N296" s="69"/>
      <c r="O296" s="45">
        <v>407</v>
      </c>
      <c r="P296" s="69"/>
      <c r="Q296" s="69"/>
      <c r="R296" s="45">
        <v>407</v>
      </c>
      <c r="S296" s="45">
        <v>3500</v>
      </c>
      <c r="T296" s="69"/>
      <c r="U296" s="69"/>
      <c r="V296" s="45">
        <v>3500</v>
      </c>
      <c r="W296" s="2" t="s">
        <v>24</v>
      </c>
    </row>
    <row r="297" spans="1:23" ht="25.5">
      <c r="A297" s="40">
        <v>10</v>
      </c>
      <c r="B297" s="41" t="s">
        <v>558</v>
      </c>
      <c r="C297" s="40" t="s">
        <v>28</v>
      </c>
      <c r="D297" s="69"/>
      <c r="E297" s="69"/>
      <c r="F297" s="46"/>
      <c r="G297" s="66">
        <v>10000</v>
      </c>
      <c r="H297" s="69"/>
      <c r="I297" s="69"/>
      <c r="J297" s="66">
        <v>10000</v>
      </c>
      <c r="K297" s="69"/>
      <c r="L297" s="69"/>
      <c r="M297" s="69"/>
      <c r="N297" s="69"/>
      <c r="O297" s="45">
        <v>343</v>
      </c>
      <c r="P297" s="69"/>
      <c r="Q297" s="69"/>
      <c r="R297" s="45">
        <v>343</v>
      </c>
      <c r="S297" s="45">
        <v>3000</v>
      </c>
      <c r="T297" s="69"/>
      <c r="U297" s="69"/>
      <c r="V297" s="45">
        <v>3000</v>
      </c>
      <c r="W297" s="2" t="s">
        <v>24</v>
      </c>
    </row>
    <row r="298" spans="1:23" s="38" customFormat="1" ht="18.75">
      <c r="A298" s="34" t="s">
        <v>559</v>
      </c>
      <c r="B298" s="35" t="s">
        <v>560</v>
      </c>
      <c r="C298" s="36"/>
      <c r="D298" s="37"/>
      <c r="E298" s="37"/>
      <c r="F298" s="37"/>
      <c r="G298" s="32">
        <f t="shared" ref="G298:V298" si="55">G299</f>
        <v>20822</v>
      </c>
      <c r="H298" s="32">
        <f t="shared" si="55"/>
        <v>0</v>
      </c>
      <c r="I298" s="32">
        <f t="shared" si="55"/>
        <v>0</v>
      </c>
      <c r="J298" s="32">
        <f t="shared" si="55"/>
        <v>20822</v>
      </c>
      <c r="K298" s="32">
        <f t="shared" si="55"/>
        <v>0</v>
      </c>
      <c r="L298" s="32">
        <f t="shared" si="55"/>
        <v>0</v>
      </c>
      <c r="M298" s="32">
        <f t="shared" si="55"/>
        <v>0</v>
      </c>
      <c r="N298" s="32">
        <f t="shared" si="55"/>
        <v>0</v>
      </c>
      <c r="O298" s="32">
        <f t="shared" si="55"/>
        <v>17144</v>
      </c>
      <c r="P298" s="32">
        <f t="shared" si="55"/>
        <v>0</v>
      </c>
      <c r="Q298" s="32">
        <f t="shared" si="55"/>
        <v>0</v>
      </c>
      <c r="R298" s="32">
        <f t="shared" si="55"/>
        <v>17144</v>
      </c>
      <c r="S298" s="32">
        <f t="shared" si="55"/>
        <v>2600</v>
      </c>
      <c r="T298" s="32">
        <f t="shared" si="55"/>
        <v>0</v>
      </c>
      <c r="U298" s="32">
        <f t="shared" si="55"/>
        <v>0</v>
      </c>
      <c r="V298" s="32">
        <f t="shared" si="55"/>
        <v>2600</v>
      </c>
      <c r="W298" s="2" t="s">
        <v>24</v>
      </c>
    </row>
    <row r="299" spans="1:23" ht="38.25">
      <c r="A299" s="95">
        <v>1</v>
      </c>
      <c r="B299" s="52" t="s">
        <v>561</v>
      </c>
      <c r="C299" s="96" t="s">
        <v>174</v>
      </c>
      <c r="D299" s="69"/>
      <c r="E299" s="69"/>
      <c r="F299" s="42" t="s">
        <v>562</v>
      </c>
      <c r="G299" s="51">
        <v>20822</v>
      </c>
      <c r="H299" s="69"/>
      <c r="I299" s="69"/>
      <c r="J299" s="51">
        <v>20822</v>
      </c>
      <c r="K299" s="51"/>
      <c r="L299" s="69"/>
      <c r="M299" s="69"/>
      <c r="N299" s="69"/>
      <c r="O299" s="45">
        <v>17144</v>
      </c>
      <c r="P299" s="45"/>
      <c r="Q299" s="45"/>
      <c r="R299" s="45">
        <v>17144</v>
      </c>
      <c r="S299" s="45">
        <v>2600</v>
      </c>
      <c r="T299" s="45"/>
      <c r="U299" s="45"/>
      <c r="V299" s="45">
        <v>2600</v>
      </c>
      <c r="W299" s="2" t="s">
        <v>24</v>
      </c>
    </row>
    <row r="300" spans="1:23" s="38" customFormat="1" ht="18.75">
      <c r="A300" s="34" t="s">
        <v>563</v>
      </c>
      <c r="B300" s="35" t="s">
        <v>564</v>
      </c>
      <c r="C300" s="36"/>
      <c r="D300" s="37"/>
      <c r="E300" s="37"/>
      <c r="F300" s="37"/>
      <c r="G300" s="32">
        <f>SUM(G301:G303)</f>
        <v>38562</v>
      </c>
      <c r="H300" s="32">
        <f t="shared" ref="H300:V300" si="56">SUM(H301:H303)</f>
        <v>0</v>
      </c>
      <c r="I300" s="32">
        <f t="shared" si="56"/>
        <v>0</v>
      </c>
      <c r="J300" s="32">
        <f t="shared" si="56"/>
        <v>38562</v>
      </c>
      <c r="K300" s="32">
        <f t="shared" si="56"/>
        <v>0</v>
      </c>
      <c r="L300" s="32">
        <f t="shared" si="56"/>
        <v>0</v>
      </c>
      <c r="M300" s="32">
        <f t="shared" si="56"/>
        <v>0</v>
      </c>
      <c r="N300" s="32">
        <f t="shared" si="56"/>
        <v>0</v>
      </c>
      <c r="O300" s="32">
        <f t="shared" si="56"/>
        <v>13100</v>
      </c>
      <c r="P300" s="32">
        <f t="shared" si="56"/>
        <v>0</v>
      </c>
      <c r="Q300" s="32">
        <f t="shared" si="56"/>
        <v>0</v>
      </c>
      <c r="R300" s="32">
        <f t="shared" si="56"/>
        <v>13100</v>
      </c>
      <c r="S300" s="32">
        <f t="shared" si="56"/>
        <v>4300</v>
      </c>
      <c r="T300" s="32">
        <f t="shared" si="56"/>
        <v>0</v>
      </c>
      <c r="U300" s="32">
        <f t="shared" si="56"/>
        <v>0</v>
      </c>
      <c r="V300" s="32">
        <f t="shared" si="56"/>
        <v>4300</v>
      </c>
      <c r="W300" s="2" t="s">
        <v>24</v>
      </c>
    </row>
    <row r="301" spans="1:23" ht="33.75">
      <c r="A301" s="40">
        <v>1</v>
      </c>
      <c r="B301" s="60" t="s">
        <v>565</v>
      </c>
      <c r="C301" s="96" t="s">
        <v>31</v>
      </c>
      <c r="D301" s="69"/>
      <c r="E301" s="69"/>
      <c r="F301" s="42" t="s">
        <v>566</v>
      </c>
      <c r="G301" s="74">
        <v>13762</v>
      </c>
      <c r="H301" s="69"/>
      <c r="I301" s="69"/>
      <c r="J301" s="74">
        <v>13762</v>
      </c>
      <c r="K301" s="97"/>
      <c r="L301" s="97"/>
      <c r="M301" s="97"/>
      <c r="N301" s="97"/>
      <c r="O301" s="97">
        <v>13100</v>
      </c>
      <c r="P301" s="97"/>
      <c r="Q301" s="97"/>
      <c r="R301" s="97">
        <v>13100</v>
      </c>
      <c r="S301" s="97">
        <v>300</v>
      </c>
      <c r="T301" s="97"/>
      <c r="U301" s="97"/>
      <c r="V301" s="97">
        <v>300</v>
      </c>
      <c r="W301" s="2" t="s">
        <v>24</v>
      </c>
    </row>
    <row r="302" spans="1:23" ht="25.5">
      <c r="A302" s="40">
        <v>2</v>
      </c>
      <c r="B302" s="60" t="s">
        <v>567</v>
      </c>
      <c r="C302" s="96" t="s">
        <v>31</v>
      </c>
      <c r="D302" s="69"/>
      <c r="E302" s="69"/>
      <c r="F302" s="42"/>
      <c r="G302" s="74">
        <v>10000</v>
      </c>
      <c r="H302" s="69"/>
      <c r="I302" s="69"/>
      <c r="J302" s="74">
        <v>10000</v>
      </c>
      <c r="K302" s="97"/>
      <c r="L302" s="97"/>
      <c r="M302" s="97"/>
      <c r="N302" s="97"/>
      <c r="O302" s="97"/>
      <c r="P302" s="97"/>
      <c r="Q302" s="97"/>
      <c r="R302" s="97"/>
      <c r="S302" s="74">
        <v>2000</v>
      </c>
      <c r="T302" s="97"/>
      <c r="U302" s="97"/>
      <c r="V302" s="74">
        <v>2000</v>
      </c>
      <c r="W302" s="2" t="s">
        <v>24</v>
      </c>
    </row>
    <row r="303" spans="1:23" ht="25.5">
      <c r="A303" s="40">
        <v>3</v>
      </c>
      <c r="B303" s="60" t="s">
        <v>568</v>
      </c>
      <c r="C303" s="96" t="s">
        <v>256</v>
      </c>
      <c r="D303" s="69"/>
      <c r="E303" s="69"/>
      <c r="F303" s="42"/>
      <c r="G303" s="74">
        <v>14800</v>
      </c>
      <c r="H303" s="69"/>
      <c r="I303" s="69"/>
      <c r="J303" s="74">
        <v>14800</v>
      </c>
      <c r="K303" s="97"/>
      <c r="L303" s="97"/>
      <c r="M303" s="97"/>
      <c r="N303" s="97"/>
      <c r="O303" s="97"/>
      <c r="P303" s="97"/>
      <c r="Q303" s="97"/>
      <c r="R303" s="97"/>
      <c r="S303" s="74">
        <v>2000</v>
      </c>
      <c r="T303" s="97"/>
      <c r="U303" s="97"/>
      <c r="V303" s="74">
        <v>2000</v>
      </c>
      <c r="W303" s="2" t="s">
        <v>24</v>
      </c>
    </row>
    <row r="304" spans="1:23" s="38" customFormat="1" ht="18.75">
      <c r="A304" s="34" t="s">
        <v>569</v>
      </c>
      <c r="B304" s="35" t="s">
        <v>570</v>
      </c>
      <c r="C304" s="36"/>
      <c r="D304" s="37"/>
      <c r="E304" s="37"/>
      <c r="F304" s="37"/>
      <c r="G304" s="32">
        <f>G305</f>
        <v>65000</v>
      </c>
      <c r="H304" s="32">
        <f t="shared" ref="H304:V304" si="57">H305</f>
        <v>0</v>
      </c>
      <c r="I304" s="32">
        <f t="shared" si="57"/>
        <v>0</v>
      </c>
      <c r="J304" s="32">
        <f t="shared" si="57"/>
        <v>25000</v>
      </c>
      <c r="K304" s="32">
        <f t="shared" si="57"/>
        <v>0</v>
      </c>
      <c r="L304" s="32">
        <f t="shared" si="57"/>
        <v>0</v>
      </c>
      <c r="M304" s="32">
        <f t="shared" si="57"/>
        <v>0</v>
      </c>
      <c r="N304" s="32">
        <f t="shared" si="57"/>
        <v>0</v>
      </c>
      <c r="O304" s="32">
        <f t="shared" si="57"/>
        <v>23500</v>
      </c>
      <c r="P304" s="32">
        <f t="shared" si="57"/>
        <v>0</v>
      </c>
      <c r="Q304" s="32">
        <f t="shared" si="57"/>
        <v>0</v>
      </c>
      <c r="R304" s="32">
        <f t="shared" si="57"/>
        <v>23500</v>
      </c>
      <c r="S304" s="32">
        <f t="shared" si="57"/>
        <v>300</v>
      </c>
      <c r="T304" s="32">
        <f t="shared" si="57"/>
        <v>0</v>
      </c>
      <c r="U304" s="32">
        <f t="shared" si="57"/>
        <v>0</v>
      </c>
      <c r="V304" s="32">
        <f t="shared" si="57"/>
        <v>300</v>
      </c>
      <c r="W304" s="2" t="s">
        <v>24</v>
      </c>
    </row>
    <row r="305" spans="1:23" ht="33.75">
      <c r="A305" s="95">
        <v>1</v>
      </c>
      <c r="B305" s="52" t="s">
        <v>571</v>
      </c>
      <c r="C305" s="96" t="s">
        <v>31</v>
      </c>
      <c r="D305" s="69"/>
      <c r="E305" s="69"/>
      <c r="F305" s="56" t="s">
        <v>572</v>
      </c>
      <c r="G305" s="69">
        <v>65000</v>
      </c>
      <c r="H305" s="69"/>
      <c r="I305" s="69"/>
      <c r="J305" s="97">
        <v>25000</v>
      </c>
      <c r="K305" s="97"/>
      <c r="L305" s="97"/>
      <c r="M305" s="97"/>
      <c r="N305" s="97"/>
      <c r="O305" s="97">
        <v>23500</v>
      </c>
      <c r="P305" s="97"/>
      <c r="Q305" s="97"/>
      <c r="R305" s="97">
        <v>23500</v>
      </c>
      <c r="S305" s="97">
        <v>300</v>
      </c>
      <c r="T305" s="97"/>
      <c r="U305" s="97"/>
      <c r="V305" s="97">
        <v>300</v>
      </c>
      <c r="W305" s="2" t="s">
        <v>24</v>
      </c>
    </row>
    <row r="306" spans="1:23" s="38" customFormat="1" ht="18.75">
      <c r="A306" s="34" t="s">
        <v>573</v>
      </c>
      <c r="B306" s="35" t="s">
        <v>574</v>
      </c>
      <c r="C306" s="36"/>
      <c r="D306" s="37"/>
      <c r="E306" s="37"/>
      <c r="F306" s="37"/>
      <c r="G306" s="32">
        <f t="shared" ref="G306:U306" si="58">+SUM(G307:G309)</f>
        <v>42293</v>
      </c>
      <c r="H306" s="32">
        <f t="shared" si="58"/>
        <v>0</v>
      </c>
      <c r="I306" s="32">
        <f t="shared" si="58"/>
        <v>0</v>
      </c>
      <c r="J306" s="32">
        <f t="shared" si="58"/>
        <v>42293</v>
      </c>
      <c r="K306" s="32">
        <f t="shared" si="58"/>
        <v>0</v>
      </c>
      <c r="L306" s="32">
        <f t="shared" si="58"/>
        <v>0</v>
      </c>
      <c r="M306" s="32">
        <f t="shared" si="58"/>
        <v>0</v>
      </c>
      <c r="N306" s="32">
        <f t="shared" si="58"/>
        <v>0</v>
      </c>
      <c r="O306" s="32">
        <f t="shared" si="58"/>
        <v>28632</v>
      </c>
      <c r="P306" s="32">
        <f t="shared" si="58"/>
        <v>0</v>
      </c>
      <c r="Q306" s="32">
        <f t="shared" si="58"/>
        <v>0</v>
      </c>
      <c r="R306" s="32">
        <f t="shared" si="58"/>
        <v>28632</v>
      </c>
      <c r="S306" s="32">
        <f t="shared" si="58"/>
        <v>12000</v>
      </c>
      <c r="T306" s="32">
        <f t="shared" si="58"/>
        <v>0</v>
      </c>
      <c r="U306" s="32">
        <f t="shared" si="58"/>
        <v>0</v>
      </c>
      <c r="V306" s="32">
        <f>+SUM(V307:V309)</f>
        <v>12000</v>
      </c>
      <c r="W306" s="2" t="s">
        <v>24</v>
      </c>
    </row>
    <row r="307" spans="1:23" ht="33.75">
      <c r="A307" s="98">
        <v>1</v>
      </c>
      <c r="B307" s="55" t="s">
        <v>575</v>
      </c>
      <c r="C307" s="96" t="s">
        <v>31</v>
      </c>
      <c r="D307" s="69"/>
      <c r="E307" s="69"/>
      <c r="F307" s="42" t="s">
        <v>576</v>
      </c>
      <c r="G307" s="51">
        <v>8900</v>
      </c>
      <c r="H307" s="51"/>
      <c r="I307" s="51"/>
      <c r="J307" s="51">
        <v>8900</v>
      </c>
      <c r="K307" s="51"/>
      <c r="L307" s="51"/>
      <c r="M307" s="51"/>
      <c r="N307" s="51"/>
      <c r="O307" s="51">
        <v>8301</v>
      </c>
      <c r="P307" s="51"/>
      <c r="Q307" s="51"/>
      <c r="R307" s="51">
        <v>8301</v>
      </c>
      <c r="S307" s="51">
        <v>200</v>
      </c>
      <c r="T307" s="51"/>
      <c r="U307" s="51"/>
      <c r="V307" s="51">
        <v>200</v>
      </c>
      <c r="W307" s="2" t="s">
        <v>24</v>
      </c>
    </row>
    <row r="308" spans="1:23" ht="33.75">
      <c r="A308" s="99">
        <v>2</v>
      </c>
      <c r="B308" s="41" t="s">
        <v>577</v>
      </c>
      <c r="C308" s="96" t="s">
        <v>31</v>
      </c>
      <c r="D308" s="69"/>
      <c r="E308" s="69"/>
      <c r="F308" s="42" t="s">
        <v>578</v>
      </c>
      <c r="G308" s="51">
        <v>17414</v>
      </c>
      <c r="H308" s="51"/>
      <c r="I308" s="51"/>
      <c r="J308" s="51">
        <v>17414</v>
      </c>
      <c r="K308" s="51"/>
      <c r="L308" s="51"/>
      <c r="M308" s="51"/>
      <c r="N308" s="51"/>
      <c r="O308" s="51">
        <v>16500</v>
      </c>
      <c r="P308" s="51"/>
      <c r="Q308" s="51"/>
      <c r="R308" s="51">
        <v>16500</v>
      </c>
      <c r="S308" s="51">
        <v>500</v>
      </c>
      <c r="T308" s="51"/>
      <c r="U308" s="51"/>
      <c r="V308" s="51">
        <v>500</v>
      </c>
      <c r="W308" s="2" t="s">
        <v>24</v>
      </c>
    </row>
    <row r="309" spans="1:23" ht="38.25">
      <c r="A309" s="99">
        <v>3</v>
      </c>
      <c r="B309" s="41" t="s">
        <v>579</v>
      </c>
      <c r="C309" s="96" t="s">
        <v>31</v>
      </c>
      <c r="D309" s="69"/>
      <c r="E309" s="69"/>
      <c r="F309" s="42"/>
      <c r="G309" s="51">
        <v>15979</v>
      </c>
      <c r="H309" s="51"/>
      <c r="I309" s="51"/>
      <c r="J309" s="51">
        <v>15979</v>
      </c>
      <c r="K309" s="51"/>
      <c r="L309" s="51"/>
      <c r="M309" s="51"/>
      <c r="N309" s="51"/>
      <c r="O309" s="51">
        <v>3831</v>
      </c>
      <c r="P309" s="51"/>
      <c r="Q309" s="51"/>
      <c r="R309" s="51">
        <v>3831</v>
      </c>
      <c r="S309" s="51">
        <v>11300</v>
      </c>
      <c r="T309" s="51"/>
      <c r="U309" s="51"/>
      <c r="V309" s="51">
        <v>11300</v>
      </c>
      <c r="W309" s="2" t="s">
        <v>24</v>
      </c>
    </row>
    <row r="310" spans="1:23" s="38" customFormat="1" ht="18.75">
      <c r="A310" s="34" t="s">
        <v>580</v>
      </c>
      <c r="B310" s="35" t="s">
        <v>581</v>
      </c>
      <c r="C310" s="36"/>
      <c r="D310" s="37"/>
      <c r="E310" s="37"/>
      <c r="F310" s="37"/>
      <c r="G310" s="32">
        <f>+SUM(G311:G312)</f>
        <v>713118</v>
      </c>
      <c r="H310" s="32">
        <f t="shared" ref="H310:V310" si="59">+SUM(H311:H312)</f>
        <v>498256</v>
      </c>
      <c r="I310" s="32">
        <f t="shared" si="59"/>
        <v>0</v>
      </c>
      <c r="J310" s="32">
        <f t="shared" si="59"/>
        <v>214862</v>
      </c>
      <c r="K310" s="32">
        <f t="shared" si="59"/>
        <v>0</v>
      </c>
      <c r="L310" s="32">
        <f t="shared" si="59"/>
        <v>0</v>
      </c>
      <c r="M310" s="32">
        <f t="shared" si="59"/>
        <v>0</v>
      </c>
      <c r="N310" s="32">
        <f t="shared" si="59"/>
        <v>0</v>
      </c>
      <c r="O310" s="32">
        <f t="shared" si="59"/>
        <v>49699</v>
      </c>
      <c r="P310" s="32">
        <f t="shared" si="59"/>
        <v>0</v>
      </c>
      <c r="Q310" s="32">
        <f t="shared" si="59"/>
        <v>0</v>
      </c>
      <c r="R310" s="32">
        <f t="shared" si="59"/>
        <v>49699</v>
      </c>
      <c r="S310" s="32">
        <f t="shared" si="59"/>
        <v>141121</v>
      </c>
      <c r="T310" s="32">
        <f t="shared" si="59"/>
        <v>110121</v>
      </c>
      <c r="U310" s="32">
        <f t="shared" si="59"/>
        <v>0</v>
      </c>
      <c r="V310" s="32">
        <f t="shared" si="59"/>
        <v>31000</v>
      </c>
      <c r="W310" s="2" t="s">
        <v>24</v>
      </c>
    </row>
    <row r="311" spans="1:23" ht="33.75">
      <c r="A311" s="96">
        <v>1</v>
      </c>
      <c r="B311" s="55" t="s">
        <v>582</v>
      </c>
      <c r="C311" s="96" t="s">
        <v>174</v>
      </c>
      <c r="D311" s="69"/>
      <c r="E311" s="69"/>
      <c r="F311" s="56" t="s">
        <v>583</v>
      </c>
      <c r="G311" s="51">
        <v>66397</v>
      </c>
      <c r="H311" s="51"/>
      <c r="I311" s="51"/>
      <c r="J311" s="51">
        <v>66397</v>
      </c>
      <c r="K311" s="51"/>
      <c r="L311" s="51"/>
      <c r="M311" s="51"/>
      <c r="N311" s="51"/>
      <c r="O311" s="51">
        <v>49699</v>
      </c>
      <c r="P311" s="51"/>
      <c r="Q311" s="51"/>
      <c r="R311" s="51">
        <v>49699</v>
      </c>
      <c r="S311" s="51">
        <v>1000</v>
      </c>
      <c r="T311" s="51"/>
      <c r="U311" s="51"/>
      <c r="V311" s="51">
        <v>1000</v>
      </c>
      <c r="W311" s="2" t="s">
        <v>24</v>
      </c>
    </row>
    <row r="312" spans="1:23" ht="33.75">
      <c r="A312" s="96">
        <v>2</v>
      </c>
      <c r="B312" s="55" t="s">
        <v>584</v>
      </c>
      <c r="C312" s="96"/>
      <c r="D312" s="69"/>
      <c r="E312" s="69"/>
      <c r="F312" s="56" t="s">
        <v>585</v>
      </c>
      <c r="G312" s="51">
        <v>646721</v>
      </c>
      <c r="H312" s="51">
        <v>498256</v>
      </c>
      <c r="I312" s="51"/>
      <c r="J312" s="51">
        <v>148465</v>
      </c>
      <c r="K312" s="51"/>
      <c r="L312" s="51"/>
      <c r="M312" s="51"/>
      <c r="N312" s="51"/>
      <c r="O312" s="51"/>
      <c r="P312" s="51"/>
      <c r="Q312" s="51"/>
      <c r="R312" s="51"/>
      <c r="S312" s="51">
        <f>T312+U312+V312</f>
        <v>140121</v>
      </c>
      <c r="T312" s="51">
        <v>110121</v>
      </c>
      <c r="U312" s="51"/>
      <c r="V312" s="51">
        <v>30000</v>
      </c>
      <c r="W312" s="2" t="s">
        <v>24</v>
      </c>
    </row>
    <row r="313" spans="1:23" s="38" customFormat="1" ht="18.75">
      <c r="A313" s="34" t="s">
        <v>586</v>
      </c>
      <c r="B313" s="35" t="s">
        <v>587</v>
      </c>
      <c r="C313" s="36"/>
      <c r="D313" s="37"/>
      <c r="E313" s="37"/>
      <c r="F313" s="37"/>
      <c r="G313" s="32">
        <f>+SUM(G314:G316)</f>
        <v>1038720</v>
      </c>
      <c r="H313" s="32">
        <f t="shared" ref="H313:V313" si="60">+SUM(H314:H316)</f>
        <v>858129</v>
      </c>
      <c r="I313" s="32">
        <f t="shared" si="60"/>
        <v>0</v>
      </c>
      <c r="J313" s="32">
        <f t="shared" si="60"/>
        <v>180591</v>
      </c>
      <c r="K313" s="32">
        <f t="shared" si="60"/>
        <v>0</v>
      </c>
      <c r="L313" s="32">
        <f t="shared" si="60"/>
        <v>0</v>
      </c>
      <c r="M313" s="32">
        <f t="shared" si="60"/>
        <v>0</v>
      </c>
      <c r="N313" s="32">
        <f t="shared" si="60"/>
        <v>0</v>
      </c>
      <c r="O313" s="32">
        <f t="shared" si="60"/>
        <v>0</v>
      </c>
      <c r="P313" s="32">
        <f t="shared" si="60"/>
        <v>0</v>
      </c>
      <c r="Q313" s="32">
        <f t="shared" si="60"/>
        <v>0</v>
      </c>
      <c r="R313" s="32">
        <f t="shared" si="60"/>
        <v>0</v>
      </c>
      <c r="S313" s="32">
        <f t="shared" si="60"/>
        <v>55093</v>
      </c>
      <c r="T313" s="32">
        <f t="shared" si="60"/>
        <v>24139</v>
      </c>
      <c r="U313" s="32">
        <f t="shared" si="60"/>
        <v>0</v>
      </c>
      <c r="V313" s="32">
        <f t="shared" si="60"/>
        <v>30954</v>
      </c>
      <c r="W313" s="2"/>
    </row>
    <row r="314" spans="1:23" ht="51">
      <c r="A314" s="96">
        <v>1</v>
      </c>
      <c r="B314" s="52" t="s">
        <v>588</v>
      </c>
      <c r="C314" s="96" t="s">
        <v>174</v>
      </c>
      <c r="D314" s="69"/>
      <c r="E314" s="69"/>
      <c r="F314" s="56" t="s">
        <v>585</v>
      </c>
      <c r="G314" s="63">
        <v>118590</v>
      </c>
      <c r="H314" s="63">
        <v>102666</v>
      </c>
      <c r="I314" s="51"/>
      <c r="J314" s="63">
        <v>15924</v>
      </c>
      <c r="K314" s="51"/>
      <c r="L314" s="51"/>
      <c r="M314" s="51"/>
      <c r="N314" s="51"/>
      <c r="O314" s="51"/>
      <c r="P314" s="51"/>
      <c r="Q314" s="51"/>
      <c r="R314" s="51"/>
      <c r="S314" s="51">
        <f>T314+U314+V314</f>
        <v>26639</v>
      </c>
      <c r="T314" s="51">
        <v>24139</v>
      </c>
      <c r="U314" s="51"/>
      <c r="V314" s="51">
        <v>2500</v>
      </c>
    </row>
    <row r="315" spans="1:23" ht="67.5">
      <c r="A315" s="96">
        <v>2</v>
      </c>
      <c r="B315" s="52" t="s">
        <v>589</v>
      </c>
      <c r="C315" s="100" t="s">
        <v>174</v>
      </c>
      <c r="D315" s="69"/>
      <c r="E315" s="69"/>
      <c r="F315" s="101" t="s">
        <v>590</v>
      </c>
      <c r="G315" s="63">
        <f>H315+J315</f>
        <v>451400</v>
      </c>
      <c r="H315" s="63">
        <v>397923</v>
      </c>
      <c r="I315" s="51"/>
      <c r="J315" s="63">
        <v>53477</v>
      </c>
      <c r="K315" s="51"/>
      <c r="L315" s="51"/>
      <c r="M315" s="51"/>
      <c r="N315" s="51"/>
      <c r="O315" s="51"/>
      <c r="P315" s="51"/>
      <c r="Q315" s="51"/>
      <c r="R315" s="51"/>
      <c r="S315" s="51">
        <f>T315+U315+V315</f>
        <v>11775</v>
      </c>
      <c r="T315" s="51"/>
      <c r="U315" s="51"/>
      <c r="V315" s="51">
        <v>11775</v>
      </c>
    </row>
    <row r="316" spans="1:23" ht="63.75">
      <c r="A316" s="95">
        <v>3</v>
      </c>
      <c r="B316" s="52" t="s">
        <v>591</v>
      </c>
      <c r="C316" s="100" t="s">
        <v>174</v>
      </c>
      <c r="D316" s="69"/>
      <c r="E316" s="69"/>
      <c r="F316" s="101"/>
      <c r="G316" s="63">
        <v>468730</v>
      </c>
      <c r="H316" s="63">
        <v>357540</v>
      </c>
      <c r="I316" s="51"/>
      <c r="J316" s="63">
        <v>111190</v>
      </c>
      <c r="K316" s="51"/>
      <c r="L316" s="51"/>
      <c r="M316" s="51"/>
      <c r="N316" s="51"/>
      <c r="O316" s="51"/>
      <c r="P316" s="51"/>
      <c r="Q316" s="51"/>
      <c r="R316" s="51"/>
      <c r="S316" s="51">
        <f>T316+U316+V316</f>
        <v>16679</v>
      </c>
      <c r="T316" s="51"/>
      <c r="U316" s="51"/>
      <c r="V316" s="51">
        <v>16679</v>
      </c>
    </row>
    <row r="317" spans="1:23" s="38" customFormat="1" ht="18.75">
      <c r="A317" s="34" t="s">
        <v>592</v>
      </c>
      <c r="B317" s="35" t="s">
        <v>593</v>
      </c>
      <c r="C317" s="36"/>
      <c r="D317" s="37"/>
      <c r="E317" s="37"/>
      <c r="F317" s="37"/>
      <c r="G317" s="32">
        <f t="shared" ref="G317:S317" si="61">G318</f>
        <v>330000</v>
      </c>
      <c r="H317" s="32">
        <f t="shared" si="61"/>
        <v>0</v>
      </c>
      <c r="I317" s="32">
        <f t="shared" si="61"/>
        <v>317000</v>
      </c>
      <c r="J317" s="32">
        <f t="shared" si="61"/>
        <v>13000</v>
      </c>
      <c r="K317" s="32">
        <f t="shared" si="61"/>
        <v>0</v>
      </c>
      <c r="L317" s="32">
        <f t="shared" si="61"/>
        <v>0</v>
      </c>
      <c r="M317" s="32">
        <f t="shared" si="61"/>
        <v>0</v>
      </c>
      <c r="N317" s="32">
        <f t="shared" si="61"/>
        <v>0</v>
      </c>
      <c r="O317" s="32">
        <f t="shared" si="61"/>
        <v>15370</v>
      </c>
      <c r="P317" s="32">
        <f t="shared" si="61"/>
        <v>0</v>
      </c>
      <c r="Q317" s="32">
        <f t="shared" si="61"/>
        <v>15370</v>
      </c>
      <c r="R317" s="32">
        <f t="shared" si="61"/>
        <v>0</v>
      </c>
      <c r="S317" s="32">
        <f t="shared" si="61"/>
        <v>301630</v>
      </c>
      <c r="T317" s="32">
        <f>T318</f>
        <v>0</v>
      </c>
      <c r="U317" s="32">
        <f>U318</f>
        <v>301630</v>
      </c>
      <c r="V317" s="32">
        <f>V318</f>
        <v>0</v>
      </c>
      <c r="W317" s="2" t="s">
        <v>24</v>
      </c>
    </row>
    <row r="318" spans="1:23" ht="38.25">
      <c r="A318" s="95">
        <v>1</v>
      </c>
      <c r="B318" s="49" t="s">
        <v>594</v>
      </c>
      <c r="C318" s="96" t="s">
        <v>174</v>
      </c>
      <c r="D318" s="69"/>
      <c r="E318" s="69"/>
      <c r="F318" s="46" t="s">
        <v>595</v>
      </c>
      <c r="G318" s="63">
        <v>330000</v>
      </c>
      <c r="H318" s="63"/>
      <c r="I318" s="51">
        <v>317000</v>
      </c>
      <c r="J318" s="63">
        <v>13000</v>
      </c>
      <c r="K318" s="51"/>
      <c r="L318" s="51"/>
      <c r="M318" s="51"/>
      <c r="N318" s="51"/>
      <c r="O318" s="47">
        <f>3370+12000</f>
        <v>15370</v>
      </c>
      <c r="P318" s="51"/>
      <c r="Q318" s="47">
        <f>3370+12000</f>
        <v>15370</v>
      </c>
      <c r="R318" s="51"/>
      <c r="S318" s="51">
        <f>T318+U318+V318</f>
        <v>301630</v>
      </c>
      <c r="T318" s="51"/>
      <c r="U318" s="51">
        <v>301630</v>
      </c>
      <c r="V318" s="51"/>
      <c r="W318" s="2" t="s">
        <v>24</v>
      </c>
    </row>
    <row r="319" spans="1:23" s="38" customFormat="1" ht="25.5">
      <c r="A319" s="34" t="s">
        <v>596</v>
      </c>
      <c r="B319" s="35" t="s">
        <v>597</v>
      </c>
      <c r="C319" s="36"/>
      <c r="D319" s="37"/>
      <c r="E319" s="37"/>
      <c r="F319" s="37"/>
      <c r="G319" s="32">
        <f t="shared" ref="G319:R319" si="62">+SUM(G320)</f>
        <v>88933</v>
      </c>
      <c r="H319" s="32">
        <f t="shared" si="62"/>
        <v>0</v>
      </c>
      <c r="I319" s="32">
        <f t="shared" si="62"/>
        <v>88933</v>
      </c>
      <c r="J319" s="32">
        <f t="shared" si="62"/>
        <v>0</v>
      </c>
      <c r="K319" s="32">
        <f t="shared" si="62"/>
        <v>0</v>
      </c>
      <c r="L319" s="32">
        <f t="shared" si="62"/>
        <v>0</v>
      </c>
      <c r="M319" s="32">
        <f t="shared" si="62"/>
        <v>0</v>
      </c>
      <c r="N319" s="32">
        <f t="shared" si="62"/>
        <v>0</v>
      </c>
      <c r="O319" s="32">
        <f t="shared" si="62"/>
        <v>0</v>
      </c>
      <c r="P319" s="32">
        <f t="shared" si="62"/>
        <v>0</v>
      </c>
      <c r="Q319" s="32">
        <f t="shared" si="62"/>
        <v>0</v>
      </c>
      <c r="R319" s="32">
        <f t="shared" si="62"/>
        <v>0</v>
      </c>
      <c r="S319" s="32">
        <f>+SUM(S320)</f>
        <v>6970</v>
      </c>
      <c r="T319" s="32">
        <f>+SUM(T320)</f>
        <v>0</v>
      </c>
      <c r="U319" s="32">
        <f>+SUM(U320)</f>
        <v>6970</v>
      </c>
      <c r="V319" s="32">
        <f>+SUM(V320)</f>
        <v>0</v>
      </c>
      <c r="W319" s="2" t="s">
        <v>24</v>
      </c>
    </row>
    <row r="320" spans="1:23" ht="36">
      <c r="A320" s="95">
        <v>1</v>
      </c>
      <c r="B320" s="49" t="s">
        <v>598</v>
      </c>
      <c r="C320" s="96" t="s">
        <v>95</v>
      </c>
      <c r="D320" s="69"/>
      <c r="E320" s="69"/>
      <c r="F320" s="71" t="s">
        <v>599</v>
      </c>
      <c r="G320" s="72">
        <v>88933</v>
      </c>
      <c r="H320" s="63"/>
      <c r="I320" s="72">
        <v>88933</v>
      </c>
      <c r="J320" s="63"/>
      <c r="K320" s="51"/>
      <c r="L320" s="51"/>
      <c r="M320" s="51"/>
      <c r="N320" s="51"/>
      <c r="O320" s="51"/>
      <c r="P320" s="51"/>
      <c r="Q320" s="51"/>
      <c r="R320" s="51"/>
      <c r="S320" s="51">
        <f>T320+U320+V320</f>
        <v>6970</v>
      </c>
      <c r="T320" s="51"/>
      <c r="U320" s="51">
        <v>6970</v>
      </c>
      <c r="V320" s="51"/>
      <c r="W320" s="2" t="s">
        <v>24</v>
      </c>
    </row>
    <row r="321" spans="1:23" s="38" customFormat="1" ht="18.75">
      <c r="A321" s="34" t="s">
        <v>600</v>
      </c>
      <c r="B321" s="35" t="s">
        <v>601</v>
      </c>
      <c r="C321" s="36"/>
      <c r="D321" s="37"/>
      <c r="E321" s="37"/>
      <c r="F321" s="37"/>
      <c r="G321" s="32">
        <f>+SUM(G322:G322)</f>
        <v>52000</v>
      </c>
      <c r="H321" s="32">
        <f t="shared" ref="H321:V321" si="63">+SUM(H322:H323)</f>
        <v>0</v>
      </c>
      <c r="I321" s="32">
        <f t="shared" si="63"/>
        <v>0</v>
      </c>
      <c r="J321" s="32">
        <f t="shared" si="63"/>
        <v>54700</v>
      </c>
      <c r="K321" s="32">
        <f t="shared" si="63"/>
        <v>0</v>
      </c>
      <c r="L321" s="32">
        <f t="shared" si="63"/>
        <v>0</v>
      </c>
      <c r="M321" s="32">
        <f t="shared" si="63"/>
        <v>0</v>
      </c>
      <c r="N321" s="32">
        <f t="shared" si="63"/>
        <v>0</v>
      </c>
      <c r="O321" s="32">
        <f t="shared" si="63"/>
        <v>573</v>
      </c>
      <c r="P321" s="32">
        <f t="shared" si="63"/>
        <v>0</v>
      </c>
      <c r="Q321" s="32">
        <f t="shared" si="63"/>
        <v>0</v>
      </c>
      <c r="R321" s="32">
        <f t="shared" si="63"/>
        <v>573</v>
      </c>
      <c r="S321" s="32">
        <f t="shared" si="63"/>
        <v>10000</v>
      </c>
      <c r="T321" s="32">
        <f t="shared" si="63"/>
        <v>0</v>
      </c>
      <c r="U321" s="32">
        <f t="shared" si="63"/>
        <v>0</v>
      </c>
      <c r="V321" s="32">
        <f t="shared" si="63"/>
        <v>10000</v>
      </c>
      <c r="W321" s="2" t="s">
        <v>24</v>
      </c>
    </row>
    <row r="322" spans="1:23" ht="25.5">
      <c r="A322" s="95">
        <v>1</v>
      </c>
      <c r="B322" s="41" t="s">
        <v>602</v>
      </c>
      <c r="C322" s="96" t="s">
        <v>31</v>
      </c>
      <c r="D322" s="69"/>
      <c r="E322" s="69"/>
      <c r="F322" s="69"/>
      <c r="G322" s="43">
        <v>52000</v>
      </c>
      <c r="H322" s="43"/>
      <c r="I322" s="69"/>
      <c r="J322" s="43">
        <v>52000</v>
      </c>
      <c r="K322" s="69"/>
      <c r="L322" s="69"/>
      <c r="M322" s="69"/>
      <c r="N322" s="69"/>
      <c r="O322" s="102">
        <v>456</v>
      </c>
      <c r="P322" s="69"/>
      <c r="Q322" s="69"/>
      <c r="R322" s="102">
        <v>456</v>
      </c>
      <c r="S322" s="74">
        <v>8000</v>
      </c>
      <c r="T322" s="69"/>
      <c r="U322" s="69"/>
      <c r="V322" s="74">
        <v>8000</v>
      </c>
      <c r="W322" s="2" t="s">
        <v>24</v>
      </c>
    </row>
    <row r="323" spans="1:23" ht="25.5">
      <c r="A323" s="95">
        <v>2</v>
      </c>
      <c r="B323" s="41" t="s">
        <v>603</v>
      </c>
      <c r="C323" s="96" t="s">
        <v>31</v>
      </c>
      <c r="D323" s="69"/>
      <c r="E323" s="69"/>
      <c r="F323" s="69"/>
      <c r="G323" s="43">
        <v>2700</v>
      </c>
      <c r="H323" s="43"/>
      <c r="I323" s="69"/>
      <c r="J323" s="43">
        <v>2700</v>
      </c>
      <c r="K323" s="69"/>
      <c r="L323" s="69"/>
      <c r="M323" s="69"/>
      <c r="N323" s="69"/>
      <c r="O323" s="102">
        <v>117</v>
      </c>
      <c r="P323" s="69"/>
      <c r="Q323" s="69"/>
      <c r="R323" s="102">
        <v>117</v>
      </c>
      <c r="S323" s="74">
        <v>2000</v>
      </c>
      <c r="T323" s="69"/>
      <c r="U323" s="69"/>
      <c r="V323" s="74">
        <v>2000</v>
      </c>
      <c r="W323" s="2" t="s">
        <v>24</v>
      </c>
    </row>
    <row r="324" spans="1:23" s="38" customFormat="1" ht="18.75">
      <c r="A324" s="34" t="s">
        <v>604</v>
      </c>
      <c r="B324" s="35" t="s">
        <v>605</v>
      </c>
      <c r="C324" s="36"/>
      <c r="D324" s="37"/>
      <c r="E324" s="37"/>
      <c r="F324" s="37"/>
      <c r="G324" s="32">
        <f t="shared" ref="G324:V324" si="64">+SUM(G325:G325)</f>
        <v>10000</v>
      </c>
      <c r="H324" s="32">
        <f t="shared" si="64"/>
        <v>0</v>
      </c>
      <c r="I324" s="32">
        <f t="shared" si="64"/>
        <v>0</v>
      </c>
      <c r="J324" s="32">
        <f t="shared" si="64"/>
        <v>10000</v>
      </c>
      <c r="K324" s="32">
        <f t="shared" si="64"/>
        <v>0</v>
      </c>
      <c r="L324" s="32">
        <f t="shared" si="64"/>
        <v>0</v>
      </c>
      <c r="M324" s="32">
        <f t="shared" si="64"/>
        <v>0</v>
      </c>
      <c r="N324" s="32">
        <f t="shared" si="64"/>
        <v>0</v>
      </c>
      <c r="O324" s="32">
        <f t="shared" si="64"/>
        <v>341</v>
      </c>
      <c r="P324" s="32">
        <f t="shared" si="64"/>
        <v>0</v>
      </c>
      <c r="Q324" s="32">
        <f t="shared" si="64"/>
        <v>0</v>
      </c>
      <c r="R324" s="32">
        <f t="shared" si="64"/>
        <v>341</v>
      </c>
      <c r="S324" s="32">
        <f t="shared" si="64"/>
        <v>3000</v>
      </c>
      <c r="T324" s="32">
        <f t="shared" si="64"/>
        <v>0</v>
      </c>
      <c r="U324" s="32">
        <f t="shared" si="64"/>
        <v>0</v>
      </c>
      <c r="V324" s="32">
        <f t="shared" si="64"/>
        <v>3000</v>
      </c>
      <c r="W324" s="2"/>
    </row>
    <row r="325" spans="1:23" ht="38.25">
      <c r="A325" s="95">
        <v>1</v>
      </c>
      <c r="B325" s="60" t="s">
        <v>606</v>
      </c>
      <c r="C325" s="96" t="s">
        <v>174</v>
      </c>
      <c r="D325" s="69"/>
      <c r="E325" s="69"/>
      <c r="F325" s="69"/>
      <c r="G325" s="74">
        <v>10000</v>
      </c>
      <c r="H325" s="43"/>
      <c r="I325" s="69"/>
      <c r="J325" s="74">
        <v>10000</v>
      </c>
      <c r="K325" s="69"/>
      <c r="L325" s="69"/>
      <c r="M325" s="69"/>
      <c r="N325" s="69"/>
      <c r="O325" s="74">
        <f>P325+R325+Q325</f>
        <v>341</v>
      </c>
      <c r="P325" s="69"/>
      <c r="Q325" s="69"/>
      <c r="R325" s="74">
        <v>341</v>
      </c>
      <c r="S325" s="74">
        <v>3000</v>
      </c>
      <c r="T325" s="69"/>
      <c r="U325" s="69"/>
      <c r="V325" s="74">
        <v>3000</v>
      </c>
      <c r="W325" s="2" t="s">
        <v>24</v>
      </c>
    </row>
    <row r="326" spans="1:23" s="38" customFormat="1" ht="18.75">
      <c r="A326" s="34" t="s">
        <v>607</v>
      </c>
      <c r="B326" s="35" t="s">
        <v>608</v>
      </c>
      <c r="C326" s="36"/>
      <c r="D326" s="37"/>
      <c r="E326" s="37"/>
      <c r="F326" s="37"/>
      <c r="G326" s="32">
        <f t="shared" ref="G326:V326" si="65">+SUM(G327:G327)</f>
        <v>21738</v>
      </c>
      <c r="H326" s="32">
        <f t="shared" si="65"/>
        <v>0</v>
      </c>
      <c r="I326" s="32">
        <f t="shared" si="65"/>
        <v>0</v>
      </c>
      <c r="J326" s="32">
        <f t="shared" si="65"/>
        <v>21738</v>
      </c>
      <c r="K326" s="32">
        <f t="shared" si="65"/>
        <v>0</v>
      </c>
      <c r="L326" s="32">
        <f t="shared" si="65"/>
        <v>0</v>
      </c>
      <c r="M326" s="32">
        <f t="shared" si="65"/>
        <v>0</v>
      </c>
      <c r="N326" s="32">
        <f t="shared" si="65"/>
        <v>0</v>
      </c>
      <c r="O326" s="32">
        <f t="shared" si="65"/>
        <v>477</v>
      </c>
      <c r="P326" s="32">
        <f t="shared" si="65"/>
        <v>0</v>
      </c>
      <c r="Q326" s="32">
        <f t="shared" si="65"/>
        <v>0</v>
      </c>
      <c r="R326" s="32">
        <f t="shared" si="65"/>
        <v>477</v>
      </c>
      <c r="S326" s="32">
        <f t="shared" si="65"/>
        <v>4000</v>
      </c>
      <c r="T326" s="32">
        <f t="shared" si="65"/>
        <v>0</v>
      </c>
      <c r="U326" s="32">
        <f t="shared" si="65"/>
        <v>0</v>
      </c>
      <c r="V326" s="32">
        <f t="shared" si="65"/>
        <v>4000</v>
      </c>
      <c r="W326" s="2"/>
    </row>
    <row r="327" spans="1:23" ht="25.5">
      <c r="A327" s="95">
        <v>1</v>
      </c>
      <c r="B327" s="60" t="s">
        <v>609</v>
      </c>
      <c r="C327" s="96" t="s">
        <v>288</v>
      </c>
      <c r="D327" s="69"/>
      <c r="E327" s="69"/>
      <c r="F327" s="69"/>
      <c r="G327" s="67">
        <v>21738</v>
      </c>
      <c r="H327" s="74"/>
      <c r="I327" s="69"/>
      <c r="J327" s="67">
        <v>21738</v>
      </c>
      <c r="K327" s="69"/>
      <c r="L327" s="69"/>
      <c r="M327" s="69"/>
      <c r="N327" s="69"/>
      <c r="O327" s="74">
        <f>P327+R327+Q327</f>
        <v>477</v>
      </c>
      <c r="P327" s="69"/>
      <c r="Q327" s="69"/>
      <c r="R327" s="74">
        <v>477</v>
      </c>
      <c r="S327" s="74">
        <v>4000</v>
      </c>
      <c r="T327" s="69"/>
      <c r="U327" s="69"/>
      <c r="V327" s="74">
        <v>4000</v>
      </c>
      <c r="W327" s="2" t="s">
        <v>24</v>
      </c>
    </row>
    <row r="328" spans="1:23" s="38" customFormat="1" ht="18.75">
      <c r="A328" s="34" t="s">
        <v>610</v>
      </c>
      <c r="B328" s="35" t="s">
        <v>174</v>
      </c>
      <c r="C328" s="32">
        <f t="shared" ref="C328:R328" si="66">SUM(C329:C333)</f>
        <v>0</v>
      </c>
      <c r="D328" s="32">
        <f t="shared" si="66"/>
        <v>0</v>
      </c>
      <c r="E328" s="32">
        <f t="shared" si="66"/>
        <v>0</v>
      </c>
      <c r="F328" s="32">
        <f t="shared" si="66"/>
        <v>0</v>
      </c>
      <c r="G328" s="32">
        <f t="shared" si="66"/>
        <v>0</v>
      </c>
      <c r="H328" s="32">
        <f t="shared" si="66"/>
        <v>0</v>
      </c>
      <c r="I328" s="32">
        <f t="shared" si="66"/>
        <v>0</v>
      </c>
      <c r="J328" s="32">
        <f t="shared" si="66"/>
        <v>0</v>
      </c>
      <c r="K328" s="32">
        <f t="shared" si="66"/>
        <v>0</v>
      </c>
      <c r="L328" s="32">
        <f t="shared" si="66"/>
        <v>0</v>
      </c>
      <c r="M328" s="32">
        <f t="shared" si="66"/>
        <v>0</v>
      </c>
      <c r="N328" s="32">
        <f t="shared" si="66"/>
        <v>0</v>
      </c>
      <c r="O328" s="32">
        <f t="shared" si="66"/>
        <v>0</v>
      </c>
      <c r="P328" s="32">
        <f t="shared" si="66"/>
        <v>0</v>
      </c>
      <c r="Q328" s="32">
        <f t="shared" si="66"/>
        <v>0</v>
      </c>
      <c r="R328" s="32">
        <f t="shared" si="66"/>
        <v>0</v>
      </c>
      <c r="S328" s="32">
        <f>SUM(S329:S334)</f>
        <v>2200600</v>
      </c>
      <c r="T328" s="32">
        <f>SUM(T329:T334)</f>
        <v>0</v>
      </c>
      <c r="U328" s="32">
        <f>SUM(U329:U334)</f>
        <v>0</v>
      </c>
      <c r="V328" s="32">
        <f>SUM(V329:V334)</f>
        <v>2200600</v>
      </c>
      <c r="W328" s="2"/>
    </row>
    <row r="329" spans="1:23" ht="76.5">
      <c r="A329" s="96">
        <v>1</v>
      </c>
      <c r="B329" s="60" t="s">
        <v>611</v>
      </c>
      <c r="C329" s="96"/>
      <c r="D329" s="69"/>
      <c r="E329" s="69"/>
      <c r="F329" s="69"/>
      <c r="G329" s="74"/>
      <c r="H329" s="43"/>
      <c r="I329" s="69"/>
      <c r="J329" s="74"/>
      <c r="K329" s="69"/>
      <c r="L329" s="69"/>
      <c r="M329" s="69"/>
      <c r="N329" s="69"/>
      <c r="O329" s="74"/>
      <c r="P329" s="69"/>
      <c r="Q329" s="69"/>
      <c r="R329" s="74"/>
      <c r="S329" s="74">
        <v>132000</v>
      </c>
      <c r="T329" s="69"/>
      <c r="U329" s="69"/>
      <c r="V329" s="74">
        <v>132000</v>
      </c>
    </row>
    <row r="330" spans="1:23">
      <c r="A330" s="96">
        <v>2</v>
      </c>
      <c r="B330" s="60" t="s">
        <v>612</v>
      </c>
      <c r="C330" s="96"/>
      <c r="D330" s="69"/>
      <c r="E330" s="69"/>
      <c r="F330" s="69"/>
      <c r="G330" s="74"/>
      <c r="H330" s="43"/>
      <c r="I330" s="69"/>
      <c r="J330" s="74"/>
      <c r="K330" s="69"/>
      <c r="L330" s="69"/>
      <c r="M330" s="69"/>
      <c r="N330" s="69"/>
      <c r="O330" s="74"/>
      <c r="P330" s="69"/>
      <c r="Q330" s="69"/>
      <c r="R330" s="74"/>
      <c r="S330" s="74">
        <v>137000</v>
      </c>
      <c r="T330" s="69"/>
      <c r="U330" s="69"/>
      <c r="V330" s="74">
        <v>137000</v>
      </c>
    </row>
    <row r="331" spans="1:23">
      <c r="A331" s="96">
        <v>3</v>
      </c>
      <c r="B331" s="60" t="s">
        <v>613</v>
      </c>
      <c r="C331" s="96"/>
      <c r="D331" s="69"/>
      <c r="E331" s="69"/>
      <c r="F331" s="69"/>
      <c r="G331" s="74"/>
      <c r="H331" s="43"/>
      <c r="I331" s="69"/>
      <c r="J331" s="74"/>
      <c r="K331" s="69"/>
      <c r="L331" s="69"/>
      <c r="M331" s="69"/>
      <c r="N331" s="69"/>
      <c r="O331" s="74"/>
      <c r="P331" s="69"/>
      <c r="Q331" s="69"/>
      <c r="R331" s="74"/>
      <c r="S331" s="74">
        <v>274000</v>
      </c>
      <c r="T331" s="69"/>
      <c r="U331" s="69"/>
      <c r="V331" s="74">
        <v>274000</v>
      </c>
    </row>
    <row r="332" spans="1:23" ht="25.5">
      <c r="A332" s="96">
        <v>4</v>
      </c>
      <c r="B332" s="60" t="s">
        <v>614</v>
      </c>
      <c r="C332" s="96"/>
      <c r="D332" s="69"/>
      <c r="E332" s="69"/>
      <c r="F332" s="69"/>
      <c r="G332" s="74"/>
      <c r="H332" s="43"/>
      <c r="I332" s="69"/>
      <c r="J332" s="74"/>
      <c r="K332" s="69"/>
      <c r="L332" s="69"/>
      <c r="M332" s="69"/>
      <c r="N332" s="69"/>
      <c r="O332" s="74"/>
      <c r="P332" s="69"/>
      <c r="Q332" s="69"/>
      <c r="R332" s="74"/>
      <c r="S332" s="74">
        <v>1360000</v>
      </c>
      <c r="T332" s="69"/>
      <c r="U332" s="69"/>
      <c r="V332" s="74">
        <v>1360000</v>
      </c>
    </row>
    <row r="333" spans="1:23" ht="51">
      <c r="A333" s="96">
        <v>5</v>
      </c>
      <c r="B333" s="60" t="s">
        <v>615</v>
      </c>
      <c r="C333" s="96"/>
      <c r="D333" s="69"/>
      <c r="E333" s="69"/>
      <c r="F333" s="69"/>
      <c r="G333" s="74"/>
      <c r="H333" s="43"/>
      <c r="I333" s="69"/>
      <c r="J333" s="74"/>
      <c r="K333" s="69"/>
      <c r="L333" s="69"/>
      <c r="M333" s="69"/>
      <c r="N333" s="69"/>
      <c r="O333" s="74"/>
      <c r="P333" s="69"/>
      <c r="Q333" s="69"/>
      <c r="R333" s="74"/>
      <c r="S333" s="74">
        <v>220000</v>
      </c>
      <c r="T333" s="69"/>
      <c r="U333" s="69"/>
      <c r="V333" s="74">
        <v>220000</v>
      </c>
    </row>
    <row r="334" spans="1:23">
      <c r="A334" s="103">
        <v>6</v>
      </c>
      <c r="B334" s="104" t="s">
        <v>616</v>
      </c>
      <c r="C334" s="103"/>
      <c r="D334" s="105"/>
      <c r="E334" s="105"/>
      <c r="F334" s="105"/>
      <c r="G334" s="106"/>
      <c r="H334" s="107"/>
      <c r="I334" s="105"/>
      <c r="J334" s="106"/>
      <c r="K334" s="105"/>
      <c r="L334" s="105"/>
      <c r="M334" s="105"/>
      <c r="N334" s="105"/>
      <c r="O334" s="106"/>
      <c r="P334" s="105"/>
      <c r="Q334" s="105"/>
      <c r="R334" s="106"/>
      <c r="S334" s="106">
        <v>77600</v>
      </c>
      <c r="T334" s="105"/>
      <c r="U334" s="105"/>
      <c r="V334" s="106">
        <v>77600</v>
      </c>
    </row>
  </sheetData>
  <mergeCells count="23">
    <mergeCell ref="P8:R8"/>
    <mergeCell ref="S8:S9"/>
    <mergeCell ref="T8:V8"/>
    <mergeCell ref="K6:N7"/>
    <mergeCell ref="O6:R7"/>
    <mergeCell ref="S6:V7"/>
    <mergeCell ref="F7:F9"/>
    <mergeCell ref="G7:J7"/>
    <mergeCell ref="G8:G9"/>
    <mergeCell ref="H8:J8"/>
    <mergeCell ref="K8:K9"/>
    <mergeCell ref="L8:N8"/>
    <mergeCell ref="O8:O9"/>
    <mergeCell ref="A1:V1"/>
    <mergeCell ref="A2:V2"/>
    <mergeCell ref="A3:V3"/>
    <mergeCell ref="A4:V4"/>
    <mergeCell ref="A6:A9"/>
    <mergeCell ref="B6:B9"/>
    <mergeCell ref="C6:C9"/>
    <mergeCell ref="D6:D9"/>
    <mergeCell ref="E6:E9"/>
    <mergeCell ref="F6:J6"/>
  </mergeCells>
  <conditionalFormatting sqref="B33">
    <cfRule type="duplicateValues" dxfId="28" priority="28"/>
  </conditionalFormatting>
  <conditionalFormatting sqref="B34">
    <cfRule type="duplicateValues" dxfId="27" priority="27"/>
  </conditionalFormatting>
  <conditionalFormatting sqref="B35">
    <cfRule type="duplicateValues" dxfId="26" priority="26"/>
  </conditionalFormatting>
  <conditionalFormatting sqref="B87">
    <cfRule type="duplicateValues" dxfId="25" priority="25"/>
  </conditionalFormatting>
  <conditionalFormatting sqref="B67">
    <cfRule type="duplicateValues" dxfId="24" priority="24"/>
  </conditionalFormatting>
  <conditionalFormatting sqref="B66">
    <cfRule type="duplicateValues" dxfId="23" priority="29"/>
  </conditionalFormatting>
  <conditionalFormatting sqref="B68">
    <cfRule type="duplicateValues" dxfId="22" priority="18"/>
  </conditionalFormatting>
  <conditionalFormatting sqref="B69">
    <cfRule type="duplicateValues" dxfId="21" priority="17"/>
  </conditionalFormatting>
  <conditionalFormatting sqref="B70">
    <cfRule type="duplicateValues" dxfId="20" priority="14"/>
  </conditionalFormatting>
  <conditionalFormatting sqref="B71">
    <cfRule type="duplicateValues" dxfId="19" priority="16"/>
  </conditionalFormatting>
  <conditionalFormatting sqref="B72">
    <cfRule type="duplicateValues" dxfId="18" priority="21"/>
  </conditionalFormatting>
  <conditionalFormatting sqref="B73">
    <cfRule type="duplicateValues" dxfId="17" priority="13"/>
  </conditionalFormatting>
  <conditionalFormatting sqref="B45">
    <cfRule type="duplicateValues" dxfId="16" priority="12"/>
  </conditionalFormatting>
  <conditionalFormatting sqref="B74">
    <cfRule type="duplicateValues" dxfId="15" priority="15"/>
  </conditionalFormatting>
  <conditionalFormatting sqref="B75">
    <cfRule type="duplicateValues" dxfId="14" priority="19"/>
    <cfRule type="duplicateValues" dxfId="13" priority="20"/>
    <cfRule type="duplicateValues" dxfId="12" priority="22"/>
  </conditionalFormatting>
  <conditionalFormatting sqref="B76">
    <cfRule type="duplicateValues" dxfId="11" priority="23"/>
  </conditionalFormatting>
  <conditionalFormatting sqref="B79">
    <cfRule type="duplicateValues" dxfId="10" priority="11"/>
  </conditionalFormatting>
  <conditionalFormatting sqref="B77:B78">
    <cfRule type="duplicateValues" dxfId="9" priority="10"/>
  </conditionalFormatting>
  <conditionalFormatting sqref="B85">
    <cfRule type="duplicateValues" dxfId="8" priority="9"/>
  </conditionalFormatting>
  <conditionalFormatting sqref="B48">
    <cfRule type="duplicateValues" dxfId="7" priority="8"/>
  </conditionalFormatting>
  <conditionalFormatting sqref="B49">
    <cfRule type="duplicateValues" dxfId="6" priority="7"/>
  </conditionalFormatting>
  <conditionalFormatting sqref="B322:B323">
    <cfRule type="duplicateValues" dxfId="5" priority="6"/>
  </conditionalFormatting>
  <conditionalFormatting sqref="B301:B303">
    <cfRule type="duplicateValues" dxfId="4" priority="5"/>
  </conditionalFormatting>
  <conditionalFormatting sqref="B197">
    <cfRule type="duplicateValues" dxfId="3" priority="4"/>
  </conditionalFormatting>
  <conditionalFormatting sqref="B325">
    <cfRule type="duplicateValues" dxfId="2" priority="3"/>
  </conditionalFormatting>
  <conditionalFormatting sqref="B327">
    <cfRule type="duplicateValues" dxfId="1" priority="2"/>
  </conditionalFormatting>
  <conditionalFormatting sqref="B329:B334">
    <cfRule type="duplicateValues" dxfId="0" priority="1"/>
  </conditionalFormatting>
  <printOptions horizontalCentered="1"/>
  <pageMargins left="0.59055118110236227" right="0.59055118110236227" top="0.51181102362204722" bottom="0.51181102362204722" header="0.31496062992125984" footer="3.937007874015748E-2"/>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45CK</vt:lpstr>
      <vt:lpstr>'45CK'!Print_Area</vt:lpstr>
      <vt:lpstr>'45CK'!Print_Titles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 Admin</dc:creator>
  <cp:lastModifiedBy>TK Admin</cp:lastModifiedBy>
  <dcterms:created xsi:type="dcterms:W3CDTF">2024-12-14T09:43:40Z</dcterms:created>
  <dcterms:modified xsi:type="dcterms:W3CDTF">2024-12-14T09:43:51Z</dcterms:modified>
</cp:coreProperties>
</file>