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120" yWindow="-120" windowWidth="24240" windowHeight="13140" tabRatio="779" firstSheet="5" activeTab="5"/>
  </bookViews>
  <sheets>
    <sheet name="Kangatang" sheetId="73" state="veryHidden" r:id="rId1"/>
    <sheet name="62" sheetId="47" state="hidden" r:id="rId2"/>
    <sheet name="63" sheetId="59" state="hidden" r:id="rId3"/>
    <sheet name="64" sheetId="71" state="hidden" r:id="rId4"/>
    <sheet name="65" sheetId="72" state="hidden" r:id="rId5"/>
    <sheet name="66" sheetId="67" r:id="rId6"/>
    <sheet name="67" sheetId="56" state="hidden" r:id="rId7"/>
    <sheet name="68" sheetId="14" state="hidden" r:id="rId8"/>
  </sheets>
  <externalReferences>
    <externalReference r:id="rId9"/>
    <externalReference r:id="rId10"/>
  </externalReferences>
  <definedNames>
    <definedName name="__IntlFixup" hidden="1">TRUE</definedName>
    <definedName name="_Fill" hidden="1">#REF!</definedName>
    <definedName name="_xlnm._FilterDatabase" localSheetId="5" hidden="1">'66'!$A$15:$V$144</definedName>
    <definedName name="_xlnm._FilterDatabase" localSheetId="7" hidden="1">'68'!$A$18:$AC$58</definedName>
    <definedName name="_Key1" localSheetId="3" hidden="1">#REF!</definedName>
    <definedName name="_Key1" localSheetId="6" hidden="1">#REF!</definedName>
    <definedName name="_Key1" hidden="1">#REF!</definedName>
    <definedName name="_Key2" localSheetId="3" hidden="1">#REF!</definedName>
    <definedName name="_Key2" localSheetId="6" hidden="1">#REF!</definedName>
    <definedName name="_Key2" hidden="1">#REF!</definedName>
    <definedName name="_Order1" hidden="1">255</definedName>
    <definedName name="_Order2" hidden="1">255</definedName>
    <definedName name="_Sort" localSheetId="3" hidden="1">#REF!</definedName>
    <definedName name="_Sort" localSheetId="6" hidden="1">#REF!</definedName>
    <definedName name="_Sort" hidden="1">#REF!</definedName>
    <definedName name="a" localSheetId="4" hidden="1">{"'Sheet1'!$L$16"}</definedName>
    <definedName name="a" hidden="1">{"'Sheet1'!$L$16"}</definedName>
    <definedName name="aa" localSheetId="3" hidden="1">#REF!</definedName>
    <definedName name="aa" localSheetId="6" hidden="1">#REF!</definedName>
    <definedName name="aa" hidden="1">#REF!</definedName>
    <definedName name="aaa" localSheetId="4" hidden="1">{"'Sheet1'!$L$16"}</definedName>
    <definedName name="aaa" hidden="1">{"'Sheet1'!$L$16"}</definedName>
    <definedName name="aaaa" localSheetId="3" hidden="1">#REF!</definedName>
    <definedName name="aaaa" localSheetId="6" hidden="1">#REF!</definedName>
    <definedName name="aaaa" hidden="1">#REF!</definedName>
    <definedName name="aaaaa" localSheetId="4" hidden="1">{"'Sheet1'!$L$16"}</definedName>
    <definedName name="aaaaa" hidden="1">{"'Sheet1'!$L$16"}</definedName>
    <definedName name="aaaaaa" localSheetId="4" hidden="1">{"'Sheet1'!$L$16"}</definedName>
    <definedName name="aaaaaa" hidden="1">{"'Sheet1'!$L$16"}</definedName>
    <definedName name="aaaaaaa" localSheetId="4" hidden="1">{"'Sheet1'!$L$16"}</definedName>
    <definedName name="aaaaaaa" hidden="1">{"'Sheet1'!$L$16"}</definedName>
    <definedName name="anscount" hidden="1">7</definedName>
    <definedName name="dn">'[1]Cty XSKT-97'!$B$12</definedName>
    <definedName name="DSCQ">'[2]Danh sach KV2'!$B$5:$H$96</definedName>
    <definedName name="DSD">'[2]Danh sach doan KT'!$B$9:$I$37</definedName>
    <definedName name="h" localSheetId="4" hidden="1">{"'Sheet1'!$L$16"}</definedName>
    <definedName name="h" hidden="1">{"'Sheet1'!$L$16"}</definedName>
    <definedName name="hcm" localSheetId="4" hidden="1">{"'Sheet1'!$L$16"}</definedName>
    <definedName name="hcm" hidden="1">{"'Sheet1'!$L$16"}</definedName>
    <definedName name="hh" localSheetId="4" hidden="1">{"'Sheet1'!$L$16"}</definedName>
    <definedName name="hh" hidden="1">{"'Sheet1'!$L$16"}</definedName>
    <definedName name="HTML_CodePage" hidden="1">950</definedName>
    <definedName name="HTML_Control" localSheetId="4"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4" hidden="1">{"'Sheet1'!$L$16"}</definedName>
    <definedName name="huy" hidden="1">{"'Sheet1'!$L$16"}</definedName>
    <definedName name="limcount" hidden="1">5</definedName>
    <definedName name="_xlnm.Print_Titles" localSheetId="1">'62'!$6:$9</definedName>
    <definedName name="_xlnm.Print_Titles" localSheetId="2">'63'!$6:$9</definedName>
    <definedName name="_xlnm.Print_Titles" localSheetId="3">'64'!$7:$10</definedName>
    <definedName name="_xlnm.Print_Titles" localSheetId="4">'65'!$6:$9</definedName>
    <definedName name="_xlnm.Print_Titles" localSheetId="5">'66'!$7:$12</definedName>
    <definedName name="_xlnm.Print_Titles" localSheetId="7">'68'!$6:$14</definedName>
    <definedName name="sencount" hidden="1">5</definedName>
    <definedName name="sfdsfsd" localSheetId="4" hidden="1">{"'Sheet1'!$L$16"}</definedName>
    <definedName name="sfdsfsd" hidden="1">{"'Sheet1'!$L$16"}</definedName>
    <definedName name="tp" localSheetId="4" hidden="1">{"'Sheet1'!$L$16"}</definedName>
    <definedName name="tp" hidden="1">{"'Sheet1'!$L$16"}</definedName>
    <definedName name="vinhlong" localSheetId="4" hidden="1">{"'Sheet1'!$L$16"}</definedName>
    <definedName name="vinhlong" hidden="1">{"'Sheet1'!$L$16"}</definedName>
    <definedName name="wrn.chi._.tiÆt." localSheetId="4" hidden="1">{#N/A,#N/A,FALSE,"Chi tiÆt"}</definedName>
    <definedName name="wrn.chi._.tiÆt." hidden="1">{#N/A,#N/A,FALSE,"Chi tiÆt"}</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67" l="1"/>
  <c r="E13" i="67"/>
  <c r="F13" i="67"/>
  <c r="G13" i="67"/>
  <c r="H13" i="67"/>
  <c r="I13" i="67"/>
  <c r="J13" i="67"/>
  <c r="K13" i="67"/>
  <c r="L13" i="67"/>
  <c r="M13" i="67"/>
  <c r="N13" i="67"/>
  <c r="O13" i="67"/>
  <c r="P13" i="67"/>
  <c r="Q13" i="67"/>
  <c r="C13" i="67"/>
  <c r="D14" i="67"/>
  <c r="E14" i="67"/>
  <c r="F14" i="67"/>
  <c r="G14" i="67"/>
  <c r="H14" i="67"/>
  <c r="I14" i="67"/>
  <c r="J14" i="67"/>
  <c r="K14" i="67"/>
  <c r="L14" i="67"/>
  <c r="M14" i="67"/>
  <c r="N14" i="67"/>
  <c r="O14" i="67"/>
  <c r="P14" i="67"/>
  <c r="Q14" i="67"/>
  <c r="C14" i="67"/>
  <c r="D15" i="67"/>
  <c r="E15" i="67"/>
  <c r="F15" i="67"/>
  <c r="G15" i="67"/>
  <c r="H15" i="67"/>
  <c r="I15" i="67"/>
  <c r="J15" i="67"/>
  <c r="K15" i="67"/>
  <c r="L15" i="67"/>
  <c r="M15" i="67"/>
  <c r="N15" i="67"/>
  <c r="O15" i="67"/>
  <c r="P15" i="67"/>
  <c r="Q15" i="67"/>
  <c r="C15" i="67"/>
  <c r="AC17" i="14"/>
  <c r="AC18" i="14"/>
  <c r="AC19" i="14"/>
  <c r="AA17" i="14"/>
  <c r="Q17" i="14"/>
  <c r="Q16" i="14" s="1"/>
  <c r="AC39" i="14"/>
  <c r="AC40" i="14"/>
  <c r="AA39" i="14"/>
  <c r="AA40" i="14"/>
  <c r="X40" i="14"/>
  <c r="X16" i="14" s="1"/>
  <c r="U40" i="14"/>
  <c r="U16" i="14" s="1"/>
  <c r="P40" i="14"/>
  <c r="Q40" i="14"/>
  <c r="L40" i="14"/>
  <c r="F40" i="14"/>
  <c r="D16" i="14"/>
  <c r="F16" i="14"/>
  <c r="G16" i="14"/>
  <c r="H16" i="14"/>
  <c r="J16" i="14"/>
  <c r="K16" i="14"/>
  <c r="L16" i="14"/>
  <c r="M16" i="14"/>
  <c r="N16" i="14"/>
  <c r="P16" i="14"/>
  <c r="S16" i="14"/>
  <c r="T16" i="14"/>
  <c r="V16" i="14"/>
  <c r="W16" i="14"/>
  <c r="Y16" i="14"/>
  <c r="Z16" i="14"/>
  <c r="D26" i="14"/>
  <c r="O40" i="14" l="1"/>
  <c r="E17" i="14"/>
  <c r="C18" i="14"/>
  <c r="X17" i="14"/>
  <c r="U17" i="14"/>
  <c r="R17" i="14"/>
  <c r="O17" i="14"/>
  <c r="L17" i="14"/>
  <c r="I17" i="14"/>
  <c r="D17" i="14"/>
  <c r="F17" i="14"/>
  <c r="F18" i="14"/>
  <c r="R40" i="14"/>
  <c r="R16" i="14" s="1"/>
  <c r="I40" i="14"/>
  <c r="I16" i="14" s="1"/>
  <c r="E40" i="14"/>
  <c r="P18" i="14"/>
  <c r="P19" i="14"/>
  <c r="P20" i="14"/>
  <c r="P21" i="14"/>
  <c r="O21" i="14" s="1"/>
  <c r="P22" i="14"/>
  <c r="P23" i="14"/>
  <c r="P24" i="14"/>
  <c r="P25" i="14"/>
  <c r="O25" i="14" s="1"/>
  <c r="P26" i="14"/>
  <c r="P27" i="14"/>
  <c r="P28" i="14"/>
  <c r="P29" i="14"/>
  <c r="P30" i="14"/>
  <c r="P31" i="14"/>
  <c r="P32" i="14"/>
  <c r="P33" i="14"/>
  <c r="O33" i="14" s="1"/>
  <c r="P34" i="14"/>
  <c r="P35" i="14"/>
  <c r="P36" i="14"/>
  <c r="P37" i="14"/>
  <c r="O37" i="14" s="1"/>
  <c r="P38" i="14"/>
  <c r="P39" i="14"/>
  <c r="P41" i="14"/>
  <c r="P42" i="14"/>
  <c r="O42" i="14" s="1"/>
  <c r="Q18" i="14"/>
  <c r="O18" i="14"/>
  <c r="Q19" i="14"/>
  <c r="O19" i="14" s="1"/>
  <c r="Q20" i="14"/>
  <c r="AC20" i="14" s="1"/>
  <c r="Q21" i="14"/>
  <c r="Q22" i="14"/>
  <c r="O22" i="14" s="1"/>
  <c r="Q23" i="14"/>
  <c r="O23" i="14" s="1"/>
  <c r="Q24" i="14"/>
  <c r="Q25" i="14"/>
  <c r="Q26" i="14"/>
  <c r="Q27" i="14"/>
  <c r="Q28" i="14"/>
  <c r="O28" i="14" s="1"/>
  <c r="Q29" i="14"/>
  <c r="Q30" i="14"/>
  <c r="O30" i="14" s="1"/>
  <c r="Q31" i="14"/>
  <c r="O31" i="14" s="1"/>
  <c r="Q32" i="14"/>
  <c r="AC32" i="14" s="1"/>
  <c r="Q33" i="14"/>
  <c r="Q34" i="14"/>
  <c r="O34" i="14" s="1"/>
  <c r="Q35" i="14"/>
  <c r="Q36" i="14"/>
  <c r="O36" i="14" s="1"/>
  <c r="AA36" i="14" s="1"/>
  <c r="Q37" i="14"/>
  <c r="Q38" i="14"/>
  <c r="O38" i="14"/>
  <c r="Q39" i="14"/>
  <c r="O39" i="14" s="1"/>
  <c r="Q41" i="14"/>
  <c r="Q42" i="14"/>
  <c r="Q56" i="14"/>
  <c r="E49" i="72"/>
  <c r="E48" i="72"/>
  <c r="E47" i="72"/>
  <c r="E46" i="72"/>
  <c r="E45" i="72"/>
  <c r="E44" i="72"/>
  <c r="E43" i="72"/>
  <c r="E42" i="72"/>
  <c r="E41" i="72"/>
  <c r="E40" i="72"/>
  <c r="E39" i="72"/>
  <c r="E38" i="72"/>
  <c r="E37" i="72"/>
  <c r="E36" i="72"/>
  <c r="E35" i="72"/>
  <c r="E34" i="72"/>
  <c r="E33" i="72"/>
  <c r="E32" i="72"/>
  <c r="E31" i="72"/>
  <c r="E30" i="72"/>
  <c r="E29" i="72"/>
  <c r="E28" i="72"/>
  <c r="E27" i="72"/>
  <c r="E26" i="72"/>
  <c r="E25" i="72"/>
  <c r="E24" i="72"/>
  <c r="E23" i="72"/>
  <c r="E22" i="72"/>
  <c r="E21" i="72"/>
  <c r="E20" i="72"/>
  <c r="E19" i="72"/>
  <c r="E18" i="72"/>
  <c r="E17" i="72"/>
  <c r="E16" i="72"/>
  <c r="E15" i="72"/>
  <c r="E14" i="72"/>
  <c r="E13" i="72"/>
  <c r="E12" i="72"/>
  <c r="E11" i="72"/>
  <c r="E10" i="72"/>
  <c r="D9" i="72"/>
  <c r="E71" i="59"/>
  <c r="C13" i="59"/>
  <c r="D13" i="59"/>
  <c r="E13" i="59"/>
  <c r="F13" i="59"/>
  <c r="H13" i="59" s="1"/>
  <c r="C18" i="59"/>
  <c r="D18" i="59"/>
  <c r="E18" i="59"/>
  <c r="G18" i="59"/>
  <c r="F18" i="59"/>
  <c r="H18" i="59"/>
  <c r="C23" i="59"/>
  <c r="D23" i="59"/>
  <c r="H23" i="59" s="1"/>
  <c r="E23" i="59"/>
  <c r="G23" i="59" s="1"/>
  <c r="F23" i="59"/>
  <c r="C30" i="59"/>
  <c r="D30" i="59"/>
  <c r="E30" i="59"/>
  <c r="G30" i="59"/>
  <c r="F30" i="59"/>
  <c r="H30" i="59"/>
  <c r="C41" i="59"/>
  <c r="D41" i="59"/>
  <c r="H41" i="59" s="1"/>
  <c r="E41" i="59"/>
  <c r="G41" i="59" s="1"/>
  <c r="F41" i="59"/>
  <c r="C46" i="59"/>
  <c r="C40" i="59" s="1"/>
  <c r="G40" i="59" s="1"/>
  <c r="D46" i="59"/>
  <c r="E46" i="59"/>
  <c r="F46" i="59"/>
  <c r="H46" i="59" s="1"/>
  <c r="E56" i="59"/>
  <c r="F56" i="59"/>
  <c r="F47" i="47"/>
  <c r="F40" i="47"/>
  <c r="R144" i="67"/>
  <c r="R136" i="67"/>
  <c r="R128" i="67"/>
  <c r="R120" i="67"/>
  <c r="R112" i="67"/>
  <c r="R181" i="67"/>
  <c r="R173" i="67"/>
  <c r="R156" i="67"/>
  <c r="R148" i="67"/>
  <c r="R140" i="67"/>
  <c r="R132" i="67"/>
  <c r="R116" i="67"/>
  <c r="R108" i="67"/>
  <c r="R99" i="67"/>
  <c r="R41" i="67"/>
  <c r="R33" i="67"/>
  <c r="R25" i="67"/>
  <c r="R17" i="67"/>
  <c r="R188" i="67"/>
  <c r="R163" i="67"/>
  <c r="R167" i="67"/>
  <c r="R171" i="67"/>
  <c r="R175" i="67"/>
  <c r="R179" i="67"/>
  <c r="R183" i="67"/>
  <c r="R109" i="67"/>
  <c r="R117" i="67"/>
  <c r="R118" i="67"/>
  <c r="R125" i="67"/>
  <c r="R126" i="67"/>
  <c r="R133" i="67"/>
  <c r="R142" i="67"/>
  <c r="R149" i="67"/>
  <c r="R157" i="67"/>
  <c r="R158" i="67"/>
  <c r="R98" i="67"/>
  <c r="R97" i="67"/>
  <c r="R85" i="67"/>
  <c r="R93" i="67"/>
  <c r="R83" i="67"/>
  <c r="R53" i="67"/>
  <c r="R61" i="67"/>
  <c r="R69" i="67"/>
  <c r="R77" i="67"/>
  <c r="R19" i="67"/>
  <c r="R20" i="67"/>
  <c r="R21" i="67"/>
  <c r="R28" i="67"/>
  <c r="R29" i="67"/>
  <c r="R30" i="67"/>
  <c r="R36" i="67"/>
  <c r="R37" i="67"/>
  <c r="R43" i="67"/>
  <c r="R44" i="67"/>
  <c r="R45" i="67"/>
  <c r="R46" i="67"/>
  <c r="S14" i="67"/>
  <c r="S15" i="67"/>
  <c r="T15" i="67"/>
  <c r="T16" i="67"/>
  <c r="T17" i="67"/>
  <c r="U17" i="67"/>
  <c r="R18" i="67"/>
  <c r="S18" i="67"/>
  <c r="T18" i="67"/>
  <c r="S19" i="67"/>
  <c r="T19" i="67"/>
  <c r="S20" i="67"/>
  <c r="T21" i="67"/>
  <c r="U21" i="67"/>
  <c r="T22" i="67"/>
  <c r="U22" i="67"/>
  <c r="S23" i="67"/>
  <c r="T23" i="67"/>
  <c r="U23" i="67"/>
  <c r="T24" i="67"/>
  <c r="S25" i="67"/>
  <c r="T25" i="67"/>
  <c r="U25" i="67"/>
  <c r="R26" i="67"/>
  <c r="T26" i="67"/>
  <c r="R27" i="67"/>
  <c r="S27" i="67"/>
  <c r="T27" i="67"/>
  <c r="U27" i="67"/>
  <c r="S28" i="67"/>
  <c r="T28" i="67"/>
  <c r="U28" i="67"/>
  <c r="S29" i="67"/>
  <c r="T29" i="67"/>
  <c r="U29" i="67"/>
  <c r="T30" i="67"/>
  <c r="T31" i="67"/>
  <c r="S32" i="67"/>
  <c r="T32" i="67"/>
  <c r="T33" i="67"/>
  <c r="U33" i="67"/>
  <c r="R34" i="67"/>
  <c r="S34" i="67"/>
  <c r="T34" i="67"/>
  <c r="U34" i="67"/>
  <c r="R35" i="67"/>
  <c r="S35" i="67"/>
  <c r="T35" i="67"/>
  <c r="U35" i="67"/>
  <c r="T36" i="67"/>
  <c r="U36" i="67"/>
  <c r="S37" i="67"/>
  <c r="T37" i="67"/>
  <c r="U37" i="67"/>
  <c r="R38" i="67"/>
  <c r="T38" i="67"/>
  <c r="T39" i="67"/>
  <c r="T40" i="67"/>
  <c r="T41" i="67"/>
  <c r="U41" i="67"/>
  <c r="R42" i="67"/>
  <c r="T42" i="67"/>
  <c r="U42" i="67"/>
  <c r="T43" i="67"/>
  <c r="U43" i="67"/>
  <c r="T44" i="67"/>
  <c r="T45" i="67"/>
  <c r="U45" i="67"/>
  <c r="T46" i="67"/>
  <c r="T47" i="67"/>
  <c r="T48" i="67"/>
  <c r="T49" i="67"/>
  <c r="R50" i="67"/>
  <c r="T50" i="67"/>
  <c r="R51" i="67"/>
  <c r="T51" i="67"/>
  <c r="R52" i="67"/>
  <c r="T52" i="67"/>
  <c r="T53" i="67"/>
  <c r="R54" i="67"/>
  <c r="T54" i="67"/>
  <c r="R55" i="67"/>
  <c r="T55" i="67"/>
  <c r="U55" i="67"/>
  <c r="T56" i="67"/>
  <c r="T57" i="67"/>
  <c r="R58" i="67"/>
  <c r="T58" i="67"/>
  <c r="R59" i="67"/>
  <c r="T59" i="67"/>
  <c r="R60" i="67"/>
  <c r="T60" i="67"/>
  <c r="T61" i="67"/>
  <c r="R62" i="67"/>
  <c r="T62" i="67"/>
  <c r="R63" i="67"/>
  <c r="T63" i="67"/>
  <c r="T64" i="67"/>
  <c r="T65" i="67"/>
  <c r="R66" i="67"/>
  <c r="T66" i="67"/>
  <c r="U66" i="67"/>
  <c r="R67" i="67"/>
  <c r="T67" i="67"/>
  <c r="R68" i="67"/>
  <c r="T68" i="67"/>
  <c r="T69" i="67"/>
  <c r="R70" i="67"/>
  <c r="T70" i="67"/>
  <c r="R71" i="67"/>
  <c r="T71" i="67"/>
  <c r="T72" i="67"/>
  <c r="T73" i="67"/>
  <c r="R74" i="67"/>
  <c r="T74" i="67"/>
  <c r="R75" i="67"/>
  <c r="T75" i="67"/>
  <c r="R76" i="67"/>
  <c r="T76" i="67"/>
  <c r="T77" i="67"/>
  <c r="R78" i="67"/>
  <c r="T78" i="67"/>
  <c r="R79" i="67"/>
  <c r="T79" i="67"/>
  <c r="U79" i="67"/>
  <c r="T80" i="67"/>
  <c r="T81" i="67"/>
  <c r="S82" i="67"/>
  <c r="T82" i="67"/>
  <c r="T83" i="67"/>
  <c r="R84" i="67"/>
  <c r="T84" i="67"/>
  <c r="T85" i="67"/>
  <c r="R86" i="67"/>
  <c r="T86" i="67"/>
  <c r="R87" i="67"/>
  <c r="T87" i="67"/>
  <c r="T88" i="67"/>
  <c r="T89" i="67"/>
  <c r="T90" i="67"/>
  <c r="T91" i="67"/>
  <c r="R92" i="67"/>
  <c r="T92" i="67"/>
  <c r="T93" i="67"/>
  <c r="R94" i="67"/>
  <c r="T94" i="67"/>
  <c r="R95" i="67"/>
  <c r="S95" i="67"/>
  <c r="T95" i="67"/>
  <c r="S96" i="67"/>
  <c r="T97" i="67"/>
  <c r="T98" i="67"/>
  <c r="T99" i="67"/>
  <c r="R100" i="67"/>
  <c r="T100" i="67"/>
  <c r="U100" i="67"/>
  <c r="R101" i="67"/>
  <c r="S101" i="67"/>
  <c r="S102" i="67"/>
  <c r="R103" i="67"/>
  <c r="S103" i="67"/>
  <c r="R105" i="67"/>
  <c r="T105" i="67"/>
  <c r="R106" i="67"/>
  <c r="T106" i="67"/>
  <c r="R107" i="67"/>
  <c r="T107" i="67"/>
  <c r="T108" i="67"/>
  <c r="T109" i="67"/>
  <c r="R110" i="67"/>
  <c r="T110" i="67"/>
  <c r="R111" i="67"/>
  <c r="T111" i="67"/>
  <c r="T112" i="67"/>
  <c r="T113" i="67"/>
  <c r="R114" i="67"/>
  <c r="T114" i="67"/>
  <c r="R115" i="67"/>
  <c r="T115" i="67"/>
  <c r="T116" i="67"/>
  <c r="T117" i="67"/>
  <c r="T118" i="67"/>
  <c r="R119" i="67"/>
  <c r="T119" i="67"/>
  <c r="T120" i="67"/>
  <c r="T121" i="67"/>
  <c r="R122" i="67"/>
  <c r="T122" i="67"/>
  <c r="R123" i="67"/>
  <c r="T123" i="67"/>
  <c r="U123" i="67"/>
  <c r="R124" i="67"/>
  <c r="T124" i="67"/>
  <c r="T125" i="67"/>
  <c r="U126" i="67"/>
  <c r="R127" i="67"/>
  <c r="T127" i="67"/>
  <c r="T128" i="67"/>
  <c r="T129" i="67"/>
  <c r="R130" i="67"/>
  <c r="T130" i="67"/>
  <c r="T132" i="67"/>
  <c r="T133" i="67"/>
  <c r="R134" i="67"/>
  <c r="T134" i="67"/>
  <c r="R135" i="67"/>
  <c r="T135" i="67"/>
  <c r="T136" i="67"/>
  <c r="T137" i="67"/>
  <c r="R138" i="67"/>
  <c r="T138" i="67"/>
  <c r="R139" i="67"/>
  <c r="T139" i="67"/>
  <c r="T140" i="67"/>
  <c r="R141" i="67"/>
  <c r="T141" i="67"/>
  <c r="R143" i="67"/>
  <c r="T143" i="67"/>
  <c r="T144" i="67"/>
  <c r="T145" i="67"/>
  <c r="R146" i="67"/>
  <c r="T146" i="67"/>
  <c r="R147" i="67"/>
  <c r="T147" i="67"/>
  <c r="T148" i="67"/>
  <c r="T149" i="67"/>
  <c r="R150" i="67"/>
  <c r="T150" i="67"/>
  <c r="R151" i="67"/>
  <c r="T151" i="67"/>
  <c r="T152" i="67"/>
  <c r="T153" i="67"/>
  <c r="R154" i="67"/>
  <c r="T154" i="67"/>
  <c r="R155" i="67"/>
  <c r="T155" i="67"/>
  <c r="T156" i="67"/>
  <c r="T157" i="67"/>
  <c r="T158" i="67"/>
  <c r="S159" i="67"/>
  <c r="S160" i="67"/>
  <c r="R161" i="67"/>
  <c r="S161" i="67"/>
  <c r="R162" i="67"/>
  <c r="S162" i="67"/>
  <c r="S163" i="67"/>
  <c r="R164" i="67"/>
  <c r="S164" i="67"/>
  <c r="R165" i="67"/>
  <c r="S165" i="67"/>
  <c r="R166" i="67"/>
  <c r="S166" i="67"/>
  <c r="S167" i="67"/>
  <c r="S168" i="67"/>
  <c r="R169" i="67"/>
  <c r="S169" i="67"/>
  <c r="R170" i="67"/>
  <c r="S170" i="67"/>
  <c r="S171" i="67"/>
  <c r="R172" i="67"/>
  <c r="S172" i="67"/>
  <c r="S173" i="67"/>
  <c r="R174" i="67"/>
  <c r="S174" i="67"/>
  <c r="S175" i="67"/>
  <c r="S176" i="67"/>
  <c r="R177" i="67"/>
  <c r="S177" i="67"/>
  <c r="R178" i="67"/>
  <c r="S178" i="67"/>
  <c r="S179" i="67"/>
  <c r="R180" i="67"/>
  <c r="S180" i="67"/>
  <c r="S181" i="67"/>
  <c r="R182" i="67"/>
  <c r="S182" i="67"/>
  <c r="S183" i="67"/>
  <c r="S184" i="67"/>
  <c r="R186" i="67"/>
  <c r="R187" i="67"/>
  <c r="V189" i="67"/>
  <c r="T142" i="67"/>
  <c r="A18" i="67"/>
  <c r="A19" i="67" s="1"/>
  <c r="A20" i="67" s="1"/>
  <c r="A21" i="67" s="1"/>
  <c r="A22" i="67" s="1"/>
  <c r="A23" i="67" s="1"/>
  <c r="A24" i="67" s="1"/>
  <c r="A25" i="67" s="1"/>
  <c r="A26" i="67" s="1"/>
  <c r="A27" i="67" s="1"/>
  <c r="A28" i="67" s="1"/>
  <c r="A29" i="67" s="1"/>
  <c r="A30" i="67" s="1"/>
  <c r="A31" i="67" s="1"/>
  <c r="A32" i="67" s="1"/>
  <c r="A33" i="67" s="1"/>
  <c r="A34" i="67" s="1"/>
  <c r="A35" i="67" s="1"/>
  <c r="A36" i="67" s="1"/>
  <c r="A37" i="67" s="1"/>
  <c r="A38" i="67" s="1"/>
  <c r="A39" i="67" s="1"/>
  <c r="A40" i="67" s="1"/>
  <c r="A41" i="67" s="1"/>
  <c r="A42" i="67" s="1"/>
  <c r="A43" i="67" s="1"/>
  <c r="A44" i="67" s="1"/>
  <c r="A45" i="67" s="1"/>
  <c r="A46" i="67" s="1"/>
  <c r="A47" i="67" s="1"/>
  <c r="H81" i="59"/>
  <c r="G81" i="59"/>
  <c r="A34" i="71"/>
  <c r="J34" i="71"/>
  <c r="K34" i="71"/>
  <c r="K37" i="71"/>
  <c r="J38" i="71"/>
  <c r="H88" i="59"/>
  <c r="G88" i="59"/>
  <c r="H65" i="59"/>
  <c r="G65" i="59"/>
  <c r="G64" i="59"/>
  <c r="H63" i="59"/>
  <c r="G63" i="59"/>
  <c r="H62" i="59"/>
  <c r="G62" i="59"/>
  <c r="H56" i="59"/>
  <c r="H55" i="59"/>
  <c r="G55" i="59"/>
  <c r="H54" i="59"/>
  <c r="G54" i="59"/>
  <c r="H53" i="59"/>
  <c r="G53" i="59"/>
  <c r="H52" i="59"/>
  <c r="G52" i="59"/>
  <c r="H49" i="59"/>
  <c r="G49" i="59"/>
  <c r="H48" i="59"/>
  <c r="G48" i="59"/>
  <c r="G47" i="59"/>
  <c r="H44" i="59"/>
  <c r="G44" i="59"/>
  <c r="H43" i="59"/>
  <c r="G43" i="59"/>
  <c r="H39" i="59"/>
  <c r="G39" i="59"/>
  <c r="H36" i="59"/>
  <c r="G36" i="59"/>
  <c r="H35" i="59"/>
  <c r="G35" i="59"/>
  <c r="H34" i="59"/>
  <c r="G34" i="59"/>
  <c r="H33" i="59"/>
  <c r="G33" i="59"/>
  <c r="H32" i="59"/>
  <c r="G32" i="59"/>
  <c r="H31" i="59"/>
  <c r="G31" i="59"/>
  <c r="H25" i="59"/>
  <c r="G25" i="59"/>
  <c r="H24" i="59"/>
  <c r="G24" i="59"/>
  <c r="H22" i="59"/>
  <c r="G22" i="59"/>
  <c r="H21" i="59"/>
  <c r="G21" i="59"/>
  <c r="H20" i="59"/>
  <c r="G20" i="59"/>
  <c r="H19" i="59"/>
  <c r="G19" i="59"/>
  <c r="A18" i="59"/>
  <c r="A23" i="59"/>
  <c r="A30" i="59"/>
  <c r="A35" i="59" s="1"/>
  <c r="A36" i="59" s="1"/>
  <c r="A39" i="59" s="1"/>
  <c r="A40" i="59" s="1"/>
  <c r="A51" i="59" s="1"/>
  <c r="A52" i="59" s="1"/>
  <c r="A53" i="59" s="1"/>
  <c r="A54" i="59" s="1"/>
  <c r="A55" i="59" s="1"/>
  <c r="A56" i="59" s="1"/>
  <c r="A62" i="59" s="1"/>
  <c r="A63" i="59" s="1"/>
  <c r="A65" i="59" s="1"/>
  <c r="A66" i="59" s="1"/>
  <c r="H17" i="59"/>
  <c r="G17" i="59"/>
  <c r="H15" i="59"/>
  <c r="G15" i="59"/>
  <c r="H14" i="59"/>
  <c r="G14" i="59"/>
  <c r="E19" i="47"/>
  <c r="E18" i="47"/>
  <c r="I36" i="14"/>
  <c r="U18" i="14"/>
  <c r="U19" i="14"/>
  <c r="U20" i="14"/>
  <c r="U21" i="14"/>
  <c r="U22" i="14"/>
  <c r="U23" i="14"/>
  <c r="U24" i="14"/>
  <c r="U25" i="14"/>
  <c r="U26" i="14"/>
  <c r="U27" i="14"/>
  <c r="U28" i="14"/>
  <c r="U29" i="14"/>
  <c r="U30" i="14"/>
  <c r="U31" i="14"/>
  <c r="U32" i="14"/>
  <c r="U33" i="14"/>
  <c r="U34" i="14"/>
  <c r="U35" i="14"/>
  <c r="U36" i="14"/>
  <c r="U37" i="14"/>
  <c r="U38" i="14"/>
  <c r="U39" i="14"/>
  <c r="U41" i="14"/>
  <c r="U42" i="14"/>
  <c r="R18" i="14"/>
  <c r="R19" i="14"/>
  <c r="R20" i="14"/>
  <c r="R21" i="14"/>
  <c r="R22" i="14"/>
  <c r="R23" i="14"/>
  <c r="R24" i="14"/>
  <c r="R25" i="14"/>
  <c r="R26" i="14"/>
  <c r="R27" i="14"/>
  <c r="R28" i="14"/>
  <c r="R29" i="14"/>
  <c r="R30" i="14"/>
  <c r="R31" i="14"/>
  <c r="R32" i="14"/>
  <c r="R33" i="14"/>
  <c r="R34" i="14"/>
  <c r="R35" i="14"/>
  <c r="R36" i="14"/>
  <c r="R37" i="14"/>
  <c r="R38" i="14"/>
  <c r="R39" i="14"/>
  <c r="R41" i="14"/>
  <c r="R42" i="14"/>
  <c r="L18" i="14"/>
  <c r="L19" i="14"/>
  <c r="L20" i="14"/>
  <c r="L21" i="14"/>
  <c r="L22" i="14"/>
  <c r="L23" i="14"/>
  <c r="L24" i="14"/>
  <c r="L25" i="14"/>
  <c r="L26" i="14"/>
  <c r="L27" i="14"/>
  <c r="L28" i="14"/>
  <c r="L29" i="14"/>
  <c r="L30" i="14"/>
  <c r="L31" i="14"/>
  <c r="L32" i="14"/>
  <c r="L33" i="14"/>
  <c r="L34" i="14"/>
  <c r="L35" i="14"/>
  <c r="L36" i="14"/>
  <c r="L37" i="14"/>
  <c r="L38" i="14"/>
  <c r="L39" i="14"/>
  <c r="L41" i="14"/>
  <c r="L42" i="14"/>
  <c r="I18" i="14"/>
  <c r="I19" i="14"/>
  <c r="I20" i="14"/>
  <c r="I21" i="14"/>
  <c r="I22" i="14"/>
  <c r="I23" i="14"/>
  <c r="I24" i="14"/>
  <c r="I25" i="14"/>
  <c r="I26" i="14"/>
  <c r="I27" i="14"/>
  <c r="I28" i="14"/>
  <c r="I29" i="14"/>
  <c r="I30" i="14"/>
  <c r="I31" i="14"/>
  <c r="I32" i="14"/>
  <c r="I33" i="14"/>
  <c r="I34" i="14"/>
  <c r="I35" i="14"/>
  <c r="I37" i="14"/>
  <c r="I38" i="14"/>
  <c r="I39" i="14"/>
  <c r="I41" i="14"/>
  <c r="I42" i="14"/>
  <c r="F19" i="14"/>
  <c r="F20" i="14"/>
  <c r="F21" i="14"/>
  <c r="F22" i="14"/>
  <c r="F23" i="14"/>
  <c r="F24" i="14"/>
  <c r="F25" i="14"/>
  <c r="F26" i="14"/>
  <c r="F27" i="14"/>
  <c r="F28" i="14"/>
  <c r="F29" i="14"/>
  <c r="F30" i="14"/>
  <c r="F31" i="14"/>
  <c r="F32" i="14"/>
  <c r="F33" i="14"/>
  <c r="F34" i="14"/>
  <c r="F35" i="14"/>
  <c r="F36" i="14"/>
  <c r="F37" i="14"/>
  <c r="F38" i="14"/>
  <c r="F39" i="14"/>
  <c r="F41" i="14"/>
  <c r="F42" i="14"/>
  <c r="E18" i="14"/>
  <c r="E19" i="14"/>
  <c r="E20" i="14"/>
  <c r="E21" i="14"/>
  <c r="AC21" i="14" s="1"/>
  <c r="E22" i="14"/>
  <c r="AC22" i="14" s="1"/>
  <c r="E23" i="14"/>
  <c r="E24" i="14"/>
  <c r="E25" i="14"/>
  <c r="E26" i="14"/>
  <c r="AC26" i="14" s="1"/>
  <c r="E27" i="14"/>
  <c r="E28" i="14"/>
  <c r="E29" i="14"/>
  <c r="AC29" i="14" s="1"/>
  <c r="E30" i="14"/>
  <c r="AC30" i="14" s="1"/>
  <c r="E31" i="14"/>
  <c r="E32" i="14"/>
  <c r="E33" i="14"/>
  <c r="E34" i="14"/>
  <c r="E35" i="14"/>
  <c r="E36" i="14"/>
  <c r="E37" i="14"/>
  <c r="AC37" i="14" s="1"/>
  <c r="E38" i="14"/>
  <c r="E39" i="14"/>
  <c r="E41" i="14"/>
  <c r="AC41" i="14" s="1"/>
  <c r="E42" i="14"/>
  <c r="D18" i="14"/>
  <c r="AA18" i="14" s="1"/>
  <c r="D19" i="14"/>
  <c r="D20" i="14"/>
  <c r="D21" i="14"/>
  <c r="D22" i="14"/>
  <c r="D23" i="14"/>
  <c r="C23" i="14" s="1"/>
  <c r="D24" i="14"/>
  <c r="C24" i="14" s="1"/>
  <c r="D25" i="14"/>
  <c r="C25" i="14" s="1"/>
  <c r="C26" i="14"/>
  <c r="D27" i="14"/>
  <c r="C27" i="14" s="1"/>
  <c r="D28" i="14"/>
  <c r="C28" i="14" s="1"/>
  <c r="D29" i="14"/>
  <c r="C29" i="14" s="1"/>
  <c r="D30" i="14"/>
  <c r="C30" i="14" s="1"/>
  <c r="D31" i="14"/>
  <c r="C31" i="14" s="1"/>
  <c r="D32" i="14"/>
  <c r="C32" i="14" s="1"/>
  <c r="D33" i="14"/>
  <c r="C33" i="14" s="1"/>
  <c r="D34" i="14"/>
  <c r="C34" i="14" s="1"/>
  <c r="D35" i="14"/>
  <c r="C35" i="14" s="1"/>
  <c r="D36" i="14"/>
  <c r="C36" i="14" s="1"/>
  <c r="D37" i="14"/>
  <c r="C37" i="14" s="1"/>
  <c r="D38" i="14"/>
  <c r="C38" i="14" s="1"/>
  <c r="D39" i="14"/>
  <c r="C39" i="14" s="1"/>
  <c r="D41" i="14"/>
  <c r="C41" i="14" s="1"/>
  <c r="D42" i="14"/>
  <c r="C42" i="14" s="1"/>
  <c r="X19" i="14"/>
  <c r="X18" i="14"/>
  <c r="X26" i="14"/>
  <c r="E17" i="47"/>
  <c r="E21" i="47"/>
  <c r="E45" i="47"/>
  <c r="F12" i="67"/>
  <c r="G12" i="67"/>
  <c r="H12" i="67" s="1"/>
  <c r="I12" i="67" s="1"/>
  <c r="J12" i="67" s="1"/>
  <c r="K12" i="67" s="1"/>
  <c r="L12" i="67" s="1"/>
  <c r="M12" i="67" s="1"/>
  <c r="N12" i="67" s="1"/>
  <c r="O12" i="67" s="1"/>
  <c r="P12" i="67" s="1"/>
  <c r="Q12" i="67" s="1"/>
  <c r="R12" i="67" s="1"/>
  <c r="S12" i="67" s="1"/>
  <c r="T12" i="67" s="1"/>
  <c r="E20" i="47"/>
  <c r="E46" i="47"/>
  <c r="X24" i="14"/>
  <c r="X21" i="14"/>
  <c r="X41" i="14"/>
  <c r="X38" i="14"/>
  <c r="X37" i="14"/>
  <c r="X36" i="14"/>
  <c r="X32" i="14"/>
  <c r="X27" i="14"/>
  <c r="P45" i="14"/>
  <c r="Q45" i="14"/>
  <c r="AC45" i="14" s="1"/>
  <c r="P46" i="14"/>
  <c r="Q46" i="14"/>
  <c r="P47" i="14"/>
  <c r="Q47" i="14"/>
  <c r="P48" i="14"/>
  <c r="Q48" i="14"/>
  <c r="P49" i="14"/>
  <c r="Q49" i="14"/>
  <c r="P50" i="14"/>
  <c r="Q50" i="14"/>
  <c r="P51" i="14"/>
  <c r="Q51" i="14"/>
  <c r="P52" i="14"/>
  <c r="Q52" i="14"/>
  <c r="P53" i="14"/>
  <c r="Q53" i="14"/>
  <c r="P54" i="14"/>
  <c r="Q54" i="14"/>
  <c r="P55" i="14"/>
  <c r="Q55" i="14"/>
  <c r="P56" i="14"/>
  <c r="O56" i="14" s="1"/>
  <c r="P57" i="14"/>
  <c r="Q57" i="14"/>
  <c r="P58" i="14"/>
  <c r="Q58" i="14"/>
  <c r="AC58" i="14" s="1"/>
  <c r="Q44" i="14"/>
  <c r="P44" i="14"/>
  <c r="O44" i="14" s="1"/>
  <c r="E58" i="14"/>
  <c r="D58" i="14"/>
  <c r="AB58" i="14" s="1"/>
  <c r="E57" i="14"/>
  <c r="D57" i="14"/>
  <c r="E56" i="14"/>
  <c r="D56" i="14"/>
  <c r="AB56" i="14" s="1"/>
  <c r="E55" i="14"/>
  <c r="D55" i="14"/>
  <c r="E54" i="14"/>
  <c r="D54" i="14"/>
  <c r="C54" i="14" s="1"/>
  <c r="E53" i="14"/>
  <c r="D53" i="14"/>
  <c r="C53" i="14" s="1"/>
  <c r="E52" i="14"/>
  <c r="D52" i="14"/>
  <c r="C52" i="14" s="1"/>
  <c r="E51" i="14"/>
  <c r="D51" i="14"/>
  <c r="E50" i="14"/>
  <c r="D50" i="14"/>
  <c r="C50" i="14" s="1"/>
  <c r="E49" i="14"/>
  <c r="D49" i="14"/>
  <c r="E48" i="14"/>
  <c r="D48" i="14"/>
  <c r="C48" i="14" s="1"/>
  <c r="E47" i="14"/>
  <c r="D47" i="14"/>
  <c r="E46" i="14"/>
  <c r="D46" i="14"/>
  <c r="C46" i="14" s="1"/>
  <c r="E45" i="14"/>
  <c r="D45" i="14"/>
  <c r="C45" i="14" s="1"/>
  <c r="E44" i="14"/>
  <c r="D44" i="14"/>
  <c r="C44" i="14" s="1"/>
  <c r="U58" i="14"/>
  <c r="U57" i="14"/>
  <c r="U56" i="14"/>
  <c r="U55" i="14"/>
  <c r="U54" i="14"/>
  <c r="U53" i="14"/>
  <c r="U52" i="14"/>
  <c r="U51" i="14"/>
  <c r="U50" i="14"/>
  <c r="U49" i="14"/>
  <c r="U48" i="14"/>
  <c r="U47" i="14"/>
  <c r="U46" i="14"/>
  <c r="U45" i="14"/>
  <c r="U44" i="14"/>
  <c r="W43" i="14"/>
  <c r="V43" i="14"/>
  <c r="I58" i="14"/>
  <c r="I57" i="14"/>
  <c r="I56" i="14"/>
  <c r="I55" i="14"/>
  <c r="I54" i="14"/>
  <c r="I53" i="14"/>
  <c r="I52" i="14"/>
  <c r="I51" i="14"/>
  <c r="I50" i="14"/>
  <c r="I49" i="14"/>
  <c r="I48" i="14"/>
  <c r="I47" i="14"/>
  <c r="I46" i="14"/>
  <c r="I45" i="14"/>
  <c r="I44" i="14"/>
  <c r="K43" i="14"/>
  <c r="K15" i="14" s="1"/>
  <c r="J43" i="14"/>
  <c r="J15" i="14" s="1"/>
  <c r="X42" i="14"/>
  <c r="E44" i="47"/>
  <c r="X29" i="14"/>
  <c r="X20" i="14"/>
  <c r="X22" i="14"/>
  <c r="X23" i="14"/>
  <c r="X28" i="14"/>
  <c r="X31" i="14"/>
  <c r="X33" i="14"/>
  <c r="G43" i="14"/>
  <c r="H43" i="14"/>
  <c r="M43" i="14"/>
  <c r="N43" i="14"/>
  <c r="S43" i="14"/>
  <c r="S15" i="14" s="1"/>
  <c r="T43" i="14"/>
  <c r="Y43" i="14"/>
  <c r="Z43" i="14"/>
  <c r="Z15" i="14"/>
  <c r="F44" i="14"/>
  <c r="L44" i="14"/>
  <c r="R44" i="14"/>
  <c r="X44" i="14"/>
  <c r="A45" i="14"/>
  <c r="A46" i="14" s="1"/>
  <c r="A47" i="14" s="1"/>
  <c r="A48" i="14" s="1"/>
  <c r="A49" i="14" s="1"/>
  <c r="A50" i="14" s="1"/>
  <c r="A51" i="14" s="1"/>
  <c r="A52" i="14" s="1"/>
  <c r="A53" i="14" s="1"/>
  <c r="A54" i="14" s="1"/>
  <c r="A55" i="14" s="1"/>
  <c r="A56" i="14" s="1"/>
  <c r="A57" i="14" s="1"/>
  <c r="A58" i="14" s="1"/>
  <c r="F45" i="14"/>
  <c r="L45" i="14"/>
  <c r="R45" i="14"/>
  <c r="X45" i="14"/>
  <c r="F46" i="14"/>
  <c r="L46" i="14"/>
  <c r="R46" i="14"/>
  <c r="X46" i="14"/>
  <c r="F47" i="14"/>
  <c r="L47" i="14"/>
  <c r="R47" i="14"/>
  <c r="X47" i="14"/>
  <c r="F48" i="14"/>
  <c r="L48" i="14"/>
  <c r="R48" i="14"/>
  <c r="X48" i="14"/>
  <c r="F49" i="14"/>
  <c r="L49" i="14"/>
  <c r="R49" i="14"/>
  <c r="X49" i="14"/>
  <c r="F50" i="14"/>
  <c r="L50" i="14"/>
  <c r="R50" i="14"/>
  <c r="X50" i="14"/>
  <c r="F51" i="14"/>
  <c r="L51" i="14"/>
  <c r="R51" i="14"/>
  <c r="X51" i="14"/>
  <c r="F52" i="14"/>
  <c r="L52" i="14"/>
  <c r="R52" i="14"/>
  <c r="X52" i="14"/>
  <c r="F53" i="14"/>
  <c r="L53" i="14"/>
  <c r="R53" i="14"/>
  <c r="X53" i="14"/>
  <c r="F54" i="14"/>
  <c r="L54" i="14"/>
  <c r="R54" i="14"/>
  <c r="X54" i="14"/>
  <c r="F55" i="14"/>
  <c r="L55" i="14"/>
  <c r="R55" i="14"/>
  <c r="X55" i="14"/>
  <c r="F56" i="14"/>
  <c r="L56" i="14"/>
  <c r="R56" i="14"/>
  <c r="X56" i="14"/>
  <c r="F57" i="14"/>
  <c r="L57" i="14"/>
  <c r="R57" i="14"/>
  <c r="X57" i="14"/>
  <c r="F58" i="14"/>
  <c r="L58" i="14"/>
  <c r="R58" i="14"/>
  <c r="X58" i="14"/>
  <c r="F15" i="56"/>
  <c r="J15" i="56"/>
  <c r="N15" i="56"/>
  <c r="R15" i="56"/>
  <c r="A17" i="56"/>
  <c r="A18" i="56"/>
  <c r="A19" i="56"/>
  <c r="A20" i="56" s="1"/>
  <c r="A21" i="56" s="1"/>
  <c r="A22" i="56" s="1"/>
  <c r="A23" i="56" s="1"/>
  <c r="A24" i="56" s="1"/>
  <c r="A25" i="56" s="1"/>
  <c r="A26" i="56" s="1"/>
  <c r="A27" i="56" s="1"/>
  <c r="A28" i="56" s="1"/>
  <c r="A29" i="56" s="1"/>
  <c r="A30" i="56" s="1"/>
  <c r="T29" i="56"/>
  <c r="E13" i="47"/>
  <c r="F13" i="47"/>
  <c r="A28" i="47"/>
  <c r="A29" i="47"/>
  <c r="A30" i="47" s="1"/>
  <c r="A31" i="47" s="1"/>
  <c r="A36" i="47"/>
  <c r="T26" i="56"/>
  <c r="T28" i="56"/>
  <c r="T19" i="56"/>
  <c r="W30" i="56"/>
  <c r="X30" i="14"/>
  <c r="W17" i="56"/>
  <c r="W24" i="56"/>
  <c r="T30" i="56"/>
  <c r="T18" i="56"/>
  <c r="W22" i="56"/>
  <c r="T23" i="56"/>
  <c r="T17" i="56"/>
  <c r="T25" i="56"/>
  <c r="W25" i="56"/>
  <c r="S24" i="56"/>
  <c r="W23" i="56"/>
  <c r="W19" i="56"/>
  <c r="T16" i="56"/>
  <c r="T27" i="56"/>
  <c r="T24" i="56"/>
  <c r="U23" i="56"/>
  <c r="G15" i="56"/>
  <c r="U21" i="56"/>
  <c r="W21" i="56"/>
  <c r="U26" i="56"/>
  <c r="S26" i="56"/>
  <c r="S23" i="56"/>
  <c r="W26" i="56"/>
  <c r="D15" i="56"/>
  <c r="T20" i="56"/>
  <c r="W27" i="56"/>
  <c r="S21" i="56"/>
  <c r="T21" i="56"/>
  <c r="L15" i="56"/>
  <c r="W16" i="56"/>
  <c r="S20" i="56"/>
  <c r="U20" i="56"/>
  <c r="W18" i="56"/>
  <c r="S30" i="56"/>
  <c r="U30" i="56"/>
  <c r="U28" i="56"/>
  <c r="W20" i="56"/>
  <c r="T22" i="56"/>
  <c r="F22" i="47"/>
  <c r="E22" i="47"/>
  <c r="U24" i="56"/>
  <c r="W28" i="56"/>
  <c r="O15" i="56"/>
  <c r="W15" i="56"/>
  <c r="S28" i="56"/>
  <c r="S25" i="56"/>
  <c r="U25" i="56"/>
  <c r="T15" i="56"/>
  <c r="W29" i="56"/>
  <c r="S22" i="56"/>
  <c r="U22" i="56"/>
  <c r="U27" i="56"/>
  <c r="S27" i="56"/>
  <c r="U18" i="56"/>
  <c r="S18" i="56"/>
  <c r="M15" i="56"/>
  <c r="U15" i="56" s="1"/>
  <c r="U16" i="56"/>
  <c r="U19" i="56"/>
  <c r="S19" i="56"/>
  <c r="U17" i="56"/>
  <c r="E15" i="56"/>
  <c r="S29" i="56"/>
  <c r="U29" i="56"/>
  <c r="C15" i="56"/>
  <c r="S17" i="56"/>
  <c r="S16" i="56"/>
  <c r="K15" i="56"/>
  <c r="S15" i="56" s="1"/>
  <c r="X35" i="14"/>
  <c r="E47" i="47"/>
  <c r="E14" i="47"/>
  <c r="F15" i="47"/>
  <c r="E15" i="47"/>
  <c r="F16" i="47"/>
  <c r="E16" i="47"/>
  <c r="F14" i="47"/>
  <c r="J25" i="71"/>
  <c r="J65" i="71"/>
  <c r="I67" i="71"/>
  <c r="J67" i="71"/>
  <c r="J33" i="71"/>
  <c r="J66" i="71"/>
  <c r="I71" i="71"/>
  <c r="J68" i="71"/>
  <c r="J61" i="71"/>
  <c r="J56" i="71"/>
  <c r="J37" i="71"/>
  <c r="J63" i="71"/>
  <c r="J53" i="71"/>
  <c r="K21" i="71"/>
  <c r="E41" i="47"/>
  <c r="I62" i="71"/>
  <c r="K33" i="71"/>
  <c r="I36" i="71"/>
  <c r="J59" i="71"/>
  <c r="I64" i="71"/>
  <c r="I63" i="71"/>
  <c r="J52" i="71"/>
  <c r="I37" i="71"/>
  <c r="I21" i="71"/>
  <c r="J55" i="71"/>
  <c r="J64" i="71"/>
  <c r="J36" i="71"/>
  <c r="J26" i="71"/>
  <c r="K24" i="71"/>
  <c r="J74" i="71"/>
  <c r="J24" i="71"/>
  <c r="E29" i="47"/>
  <c r="I56" i="71"/>
  <c r="I27" i="71"/>
  <c r="J71" i="71"/>
  <c r="J27" i="71"/>
  <c r="I24" i="71"/>
  <c r="J69" i="71"/>
  <c r="J62" i="71"/>
  <c r="J22" i="71"/>
  <c r="J20" i="71"/>
  <c r="I20" i="71"/>
  <c r="I53" i="71"/>
  <c r="I66" i="71"/>
  <c r="I69" i="71"/>
  <c r="I25" i="71"/>
  <c r="I26" i="71"/>
  <c r="I65" i="71"/>
  <c r="I68" i="71"/>
  <c r="I22" i="71"/>
  <c r="J31" i="71"/>
  <c r="K16" i="71"/>
  <c r="J57" i="71"/>
  <c r="E31" i="47"/>
  <c r="F31" i="47"/>
  <c r="K31" i="71"/>
  <c r="F39" i="47"/>
  <c r="E39" i="47"/>
  <c r="I61" i="71"/>
  <c r="I38" i="71"/>
  <c r="I74" i="71"/>
  <c r="E30" i="47"/>
  <c r="F30" i="47"/>
  <c r="I33" i="71"/>
  <c r="E42" i="47"/>
  <c r="I55" i="71"/>
  <c r="I52" i="71"/>
  <c r="I34" i="71"/>
  <c r="I59" i="71"/>
  <c r="E12" i="47"/>
  <c r="E35" i="47"/>
  <c r="F35" i="47"/>
  <c r="J51" i="71"/>
  <c r="F34" i="47"/>
  <c r="E34" i="47"/>
  <c r="I31" i="71"/>
  <c r="F11" i="47"/>
  <c r="E11" i="47"/>
  <c r="F12" i="47"/>
  <c r="E23" i="47"/>
  <c r="F23" i="47"/>
  <c r="I57" i="71"/>
  <c r="E38" i="47"/>
  <c r="F38" i="47"/>
  <c r="J50" i="71"/>
  <c r="F33" i="47"/>
  <c r="F28" i="47"/>
  <c r="E28" i="47"/>
  <c r="I51" i="71"/>
  <c r="J39" i="71"/>
  <c r="F37" i="47"/>
  <c r="E37" i="47"/>
  <c r="I50" i="71"/>
  <c r="E33" i="47"/>
  <c r="E36" i="47"/>
  <c r="F36" i="47"/>
  <c r="I39" i="71"/>
  <c r="E32" i="47"/>
  <c r="F32" i="47"/>
  <c r="K15" i="71"/>
  <c r="K14" i="71"/>
  <c r="K19" i="71"/>
  <c r="K13" i="71"/>
  <c r="K12" i="71"/>
  <c r="K11" i="71"/>
  <c r="R131" i="67"/>
  <c r="T131" i="67"/>
  <c r="T104" i="67"/>
  <c r="R90" i="67"/>
  <c r="R49" i="67"/>
  <c r="R89" i="67"/>
  <c r="R102" i="67"/>
  <c r="R47" i="67"/>
  <c r="R39" i="67"/>
  <c r="R31" i="67"/>
  <c r="R23" i="67"/>
  <c r="R81" i="67"/>
  <c r="R73" i="67"/>
  <c r="R65" i="67"/>
  <c r="R57" i="67"/>
  <c r="R189" i="67"/>
  <c r="R153" i="67"/>
  <c r="R145" i="67"/>
  <c r="R137" i="67"/>
  <c r="R129" i="67"/>
  <c r="R121" i="67"/>
  <c r="U104" i="67"/>
  <c r="R184" i="67"/>
  <c r="R113" i="67"/>
  <c r="R152" i="67"/>
  <c r="R88" i="67"/>
  <c r="U48" i="67"/>
  <c r="U47" i="67"/>
  <c r="U15" i="67"/>
  <c r="R16" i="67"/>
  <c r="R40" i="67"/>
  <c r="R32" i="67"/>
  <c r="R24" i="67"/>
  <c r="R15" i="67"/>
  <c r="R80" i="67"/>
  <c r="R72" i="67"/>
  <c r="R64" i="67"/>
  <c r="R56" i="67"/>
  <c r="R160" i="67"/>
  <c r="R176" i="67"/>
  <c r="R168" i="67"/>
  <c r="R82" i="67"/>
  <c r="R159" i="67"/>
  <c r="R91" i="67"/>
  <c r="R48" i="67"/>
  <c r="R22" i="67"/>
  <c r="U96" i="67"/>
  <c r="R96" i="67"/>
  <c r="R104" i="67"/>
  <c r="V13" i="67"/>
  <c r="S13" i="67"/>
  <c r="T96" i="67"/>
  <c r="U14" i="67"/>
  <c r="R13" i="67"/>
  <c r="U13" i="67"/>
  <c r="T13" i="67"/>
  <c r="T14" i="67"/>
  <c r="R14" i="67"/>
  <c r="E10" i="47"/>
  <c r="F10" i="47"/>
  <c r="J23" i="71"/>
  <c r="J16" i="71"/>
  <c r="J15" i="71"/>
  <c r="I16" i="71"/>
  <c r="J21" i="71"/>
  <c r="I23" i="71"/>
  <c r="I15" i="71"/>
  <c r="J14" i="71"/>
  <c r="I14" i="71"/>
  <c r="J13" i="71"/>
  <c r="F27" i="47"/>
  <c r="E27" i="47"/>
  <c r="I13" i="71"/>
  <c r="J12" i="71"/>
  <c r="J11" i="71"/>
  <c r="J19" i="71"/>
  <c r="I12" i="71"/>
  <c r="F26" i="47"/>
  <c r="E26" i="47"/>
  <c r="I19" i="71"/>
  <c r="I11" i="71"/>
  <c r="E43" i="47"/>
  <c r="F25" i="47"/>
  <c r="E25" i="47"/>
  <c r="O41" i="14"/>
  <c r="AC44" i="14"/>
  <c r="O27" i="14"/>
  <c r="AA27" i="14" s="1"/>
  <c r="AC33" i="14"/>
  <c r="O26" i="14"/>
  <c r="G71" i="59"/>
  <c r="D40" i="59"/>
  <c r="E40" i="59"/>
  <c r="E12" i="59" s="1"/>
  <c r="G56" i="59"/>
  <c r="O16" i="14" l="1"/>
  <c r="C40" i="14"/>
  <c r="C16" i="14" s="1"/>
  <c r="E16" i="14"/>
  <c r="T15" i="14"/>
  <c r="AB53" i="14"/>
  <c r="AC38" i="14"/>
  <c r="Y15" i="14"/>
  <c r="AB52" i="14"/>
  <c r="C58" i="14"/>
  <c r="AA33" i="14"/>
  <c r="O58" i="14"/>
  <c r="AA58" i="14" s="1"/>
  <c r="O32" i="14"/>
  <c r="AA32" i="14" s="1"/>
  <c r="O20" i="14"/>
  <c r="D43" i="14"/>
  <c r="U43" i="14"/>
  <c r="U15" i="14" s="1"/>
  <c r="O49" i="14"/>
  <c r="X43" i="14"/>
  <c r="X15" i="14" s="1"/>
  <c r="H15" i="14"/>
  <c r="AC47" i="14"/>
  <c r="AC53" i="14"/>
  <c r="AC55" i="14"/>
  <c r="AC54" i="14"/>
  <c r="O52" i="14"/>
  <c r="O50" i="14"/>
  <c r="AA50" i="14" s="1"/>
  <c r="O48" i="14"/>
  <c r="AA48" i="14" s="1"/>
  <c r="AC46" i="14"/>
  <c r="AC27" i="14"/>
  <c r="AA28" i="14"/>
  <c r="AC36" i="14"/>
  <c r="C57" i="14"/>
  <c r="AB57" i="14"/>
  <c r="AA38" i="14"/>
  <c r="AA26" i="14"/>
  <c r="C21" i="14"/>
  <c r="AA21" i="14" s="1"/>
  <c r="N15" i="14"/>
  <c r="G15" i="14"/>
  <c r="W15" i="14"/>
  <c r="AA30" i="14"/>
  <c r="AC24" i="14"/>
  <c r="Q43" i="14"/>
  <c r="AA52" i="14"/>
  <c r="C20" i="14"/>
  <c r="AC35" i="14"/>
  <c r="L43" i="14"/>
  <c r="L15" i="14" s="1"/>
  <c r="I43" i="14"/>
  <c r="I15" i="14" s="1"/>
  <c r="AC56" i="14"/>
  <c r="AA31" i="14"/>
  <c r="O54" i="14"/>
  <c r="AA54" i="14" s="1"/>
  <c r="O46" i="14"/>
  <c r="AA46" i="14" s="1"/>
  <c r="AC52" i="14"/>
  <c r="AC31" i="14"/>
  <c r="O35" i="14"/>
  <c r="AA35" i="14" s="1"/>
  <c r="AC50" i="14"/>
  <c r="AC48" i="14"/>
  <c r="AB50" i="14"/>
  <c r="AC28" i="14"/>
  <c r="F43" i="14"/>
  <c r="F15" i="14" s="1"/>
  <c r="C19" i="14"/>
  <c r="AA19" i="14" s="1"/>
  <c r="C56" i="14"/>
  <c r="AA56" i="14" s="1"/>
  <c r="AB46" i="14"/>
  <c r="AA41" i="14"/>
  <c r="R43" i="14"/>
  <c r="R15" i="14" s="1"/>
  <c r="V15" i="14"/>
  <c r="AA42" i="14"/>
  <c r="AA37" i="14"/>
  <c r="AC42" i="14"/>
  <c r="AA44" i="14"/>
  <c r="AB48" i="14"/>
  <c r="AB54" i="14"/>
  <c r="AA25" i="14"/>
  <c r="O24" i="14"/>
  <c r="AA24" i="14" s="1"/>
  <c r="E43" i="14"/>
  <c r="C49" i="14"/>
  <c r="AA49" i="14" s="1"/>
  <c r="C51" i="14"/>
  <c r="P43" i="14"/>
  <c r="AB43" i="14" s="1"/>
  <c r="AC57" i="14"/>
  <c r="O55" i="14"/>
  <c r="O53" i="14"/>
  <c r="AA53" i="14" s="1"/>
  <c r="AB51" i="14"/>
  <c r="AB49" i="14"/>
  <c r="AB47" i="14"/>
  <c r="AB45" i="14"/>
  <c r="O29" i="14"/>
  <c r="AA29" i="14" s="1"/>
  <c r="E11" i="59"/>
  <c r="G12" i="59"/>
  <c r="C12" i="59"/>
  <c r="C11" i="59" s="1"/>
  <c r="C10" i="59" s="1"/>
  <c r="AB55" i="14"/>
  <c r="C22" i="14"/>
  <c r="AA22" i="14" s="1"/>
  <c r="O45" i="14"/>
  <c r="AA45" i="14" s="1"/>
  <c r="C55" i="14"/>
  <c r="O47" i="14"/>
  <c r="AC51" i="14"/>
  <c r="G46" i="59"/>
  <c r="G13" i="59"/>
  <c r="AC49" i="14"/>
  <c r="D12" i="59"/>
  <c r="D11" i="59" s="1"/>
  <c r="D10" i="59" s="1"/>
  <c r="O57" i="14"/>
  <c r="F40" i="59"/>
  <c r="H40" i="59" s="1"/>
  <c r="O51" i="14"/>
  <c r="C47" i="14"/>
  <c r="AA20" i="14" l="1"/>
  <c r="Q15" i="14"/>
  <c r="AC43" i="14"/>
  <c r="AA57" i="14"/>
  <c r="AA55" i="14"/>
  <c r="C43" i="14"/>
  <c r="P15" i="14"/>
  <c r="AA51" i="14"/>
  <c r="E10" i="59"/>
  <c r="G10" i="59" s="1"/>
  <c r="G11" i="59"/>
  <c r="F12" i="59"/>
  <c r="AA47" i="14"/>
  <c r="O43" i="14"/>
  <c r="O15" i="14" l="1"/>
  <c r="AA43" i="14"/>
  <c r="F11" i="59"/>
  <c r="H12" i="59"/>
  <c r="F10" i="59" l="1"/>
  <c r="H10" i="59" s="1"/>
  <c r="H11" i="59"/>
  <c r="E15" i="14"/>
  <c r="AC15" i="14" s="1"/>
  <c r="AC16" i="14"/>
  <c r="C17" i="14"/>
  <c r="AB15" i="14"/>
  <c r="D15" i="14"/>
  <c r="C15" i="14"/>
  <c r="AA15" i="14" s="1"/>
  <c r="AA16" i="14"/>
  <c r="AB16" i="14"/>
  <c r="M15" i="14"/>
</calcChain>
</file>

<file path=xl/sharedStrings.xml><?xml version="1.0" encoding="utf-8"?>
<sst xmlns="http://schemas.openxmlformats.org/spreadsheetml/2006/main" count="850" uniqueCount="588">
  <si>
    <t>So sánh</t>
  </si>
  <si>
    <t>Tuyệt đối</t>
  </si>
  <si>
    <t>A</t>
  </si>
  <si>
    <t>B</t>
  </si>
  <si>
    <t>3=2-1</t>
  </si>
  <si>
    <t>4=2/1</t>
  </si>
  <si>
    <t>I</t>
  </si>
  <si>
    <t>Thu NSĐP được hưởng theo phân cấp</t>
  </si>
  <si>
    <t>Thu NSĐP hưởng 100%</t>
  </si>
  <si>
    <t>Thu NSĐP hưởng từ các khoản thu phân chia</t>
  </si>
  <si>
    <t>II</t>
  </si>
  <si>
    <t>Thu bổ sung từ ngân sách cấp trên</t>
  </si>
  <si>
    <t>Thu bổ sung cân đối ngân sách</t>
  </si>
  <si>
    <t>Thu bổ sung có mục tiêu</t>
  </si>
  <si>
    <t>III</t>
  </si>
  <si>
    <t>Thu từ quỹ dự trữ tài chính</t>
  </si>
  <si>
    <t>IV</t>
  </si>
  <si>
    <t>Thu kết dư</t>
  </si>
  <si>
    <t>V</t>
  </si>
  <si>
    <t>Thu chuyển nguồn từ năm trước chuyển sang</t>
  </si>
  <si>
    <t xml:space="preserve">Chi đầu tư phát triển </t>
  </si>
  <si>
    <t>Chi thường xuyên</t>
  </si>
  <si>
    <t xml:space="preserve">Chi trả nợ lãi các khoản do chính quyền địa phương vay </t>
  </si>
  <si>
    <t xml:space="preserve">Chi bổ sung quỹ dự trữ tài chính </t>
  </si>
  <si>
    <t>Dự phòng ngân sách</t>
  </si>
  <si>
    <t>Chi tạo nguồn, điều chỉnh tiền lương</t>
  </si>
  <si>
    <t>Chi các chương trình mục tiêu</t>
  </si>
  <si>
    <t>Chi các chương trình mục tiêu quốc gia</t>
  </si>
  <si>
    <t>Chi các chương trình mục tiêu, nhiệm vụ</t>
  </si>
  <si>
    <t>Chi chuyển nguồn sang năm sau</t>
  </si>
  <si>
    <t>C</t>
  </si>
  <si>
    <t>D</t>
  </si>
  <si>
    <t>Từ nguồn bội thu, tăng thu, tiết kiệm chi, kết dư ngân sách cấp tỉnh</t>
  </si>
  <si>
    <t>E</t>
  </si>
  <si>
    <t>Vay để bù đắp bội chi</t>
  </si>
  <si>
    <t>Vay để trả nợ gốc</t>
  </si>
  <si>
    <t>G</t>
  </si>
  <si>
    <t>STT</t>
  </si>
  <si>
    <t>Nội dung</t>
  </si>
  <si>
    <t>Dự toán</t>
  </si>
  <si>
    <t>Quyết toán</t>
  </si>
  <si>
    <t>Tương đối
(%)</t>
  </si>
  <si>
    <t>So sánh (%)</t>
  </si>
  <si>
    <t xml:space="preserve">TỔNG CHI NGÂN SÁCH ĐỊA PHƯƠNG </t>
  </si>
  <si>
    <t>CHI CÂN ĐỐI NGÂN SÁCH ĐỊA PHƯƠNG</t>
  </si>
  <si>
    <t>Chi đầu tư cho các dự án</t>
  </si>
  <si>
    <t>Trong đó: Chia theo lĩnh vực</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</si>
  <si>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</si>
  <si>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</si>
  <si>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</si>
  <si>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</si>
  <si>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</si>
  <si>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</si>
  <si>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VI</t>
  </si>
  <si>
    <t>CHI CÁC CHƯƠNG TRÌNH MỤC TIÊU</t>
  </si>
  <si>
    <t xml:space="preserve">CHI CHUYỂN NGUỒN SANG NĂM SAU </t>
  </si>
  <si>
    <t>Chi đầu tư phát triển</t>
  </si>
  <si>
    <t>Chi giáo dục - đào tạo và dạy nghề</t>
  </si>
  <si>
    <t>Chi khoa học và công nghệ</t>
  </si>
  <si>
    <t>Chi các hoạt động kinh tế</t>
  </si>
  <si>
    <t>a</t>
  </si>
  <si>
    <t>Vốn trong nước</t>
  </si>
  <si>
    <t>b</t>
  </si>
  <si>
    <t>Vốn ngoài nước</t>
  </si>
  <si>
    <t>c</t>
  </si>
  <si>
    <t>Tổng số</t>
  </si>
  <si>
    <t>Chi chương trình MTQG</t>
  </si>
  <si>
    <t>Tên đơn vị</t>
  </si>
  <si>
    <t>TỔNG SỐ</t>
  </si>
  <si>
    <t>VII</t>
  </si>
  <si>
    <t>Trong đó</t>
  </si>
  <si>
    <t>Tổng</t>
  </si>
  <si>
    <t>Bổ  sung cân đối ngân sách</t>
  </si>
  <si>
    <t>Bổ sung có mục tiêu</t>
  </si>
  <si>
    <t>Gồm</t>
  </si>
  <si>
    <t>Vốn thực hiện các CTMT quốc gia</t>
  </si>
  <si>
    <t>DỰ TOÁN</t>
  </si>
  <si>
    <t>QUYẾT TOÁN</t>
  </si>
  <si>
    <t>1.1</t>
  </si>
  <si>
    <t>1.2</t>
  </si>
  <si>
    <t>Chi Y tế, dân số và gia đình</t>
  </si>
  <si>
    <t>Chi Văn hóa thông tin</t>
  </si>
  <si>
    <t>Chi Phát thanh, truyền hình, thông tấn</t>
  </si>
  <si>
    <t>Chi Thể dục thể thao</t>
  </si>
  <si>
    <t>Chi Bảo vệ môi trường</t>
  </si>
  <si>
    <t>Chi Bảo đảm xã hội</t>
  </si>
  <si>
    <t>CHI NỘP NGÂN SÁCH CẤP TRÊN</t>
  </si>
  <si>
    <t>4</t>
  </si>
  <si>
    <t>Đơn vị tính: Triệu đồng</t>
  </si>
  <si>
    <t>TỔNG CỘNG</t>
  </si>
  <si>
    <t>2</t>
  </si>
  <si>
    <t>1</t>
  </si>
  <si>
    <t>3</t>
  </si>
  <si>
    <t>5</t>
  </si>
  <si>
    <t>6</t>
  </si>
  <si>
    <t>d</t>
  </si>
  <si>
    <t>e</t>
  </si>
  <si>
    <t>CHI TRẢ NỢ GỐC</t>
  </si>
  <si>
    <t>CHI NGÂN SÁCH CẤP TỈNH THEO LĨNH VỰC</t>
  </si>
  <si>
    <t>TỔNG CHI NGÂN SÁCH ĐỊA PHƯƠNG</t>
  </si>
  <si>
    <t>Dự toán chi 
NSĐP</t>
  </si>
  <si>
    <t>Ngân sách
tỉnh</t>
  </si>
  <si>
    <t>Ngân sách
huyện</t>
  </si>
  <si>
    <t>Ngân sách
cấp tỉnh</t>
  </si>
  <si>
    <t>Chi ĐTXDCB từ nguồn TW cân đối vốn trong nước</t>
  </si>
  <si>
    <t>Chi đầu tư từ nguồn vốn khác</t>
  </si>
  <si>
    <t xml:space="preserve"> - Chi thực hiện dự án đo đạc, lập cơ sở dữ liệu hồ sơ
địa chính, cấp giấy chứng nhận quyền sử dụng đất</t>
  </si>
  <si>
    <t xml:space="preserve"> - Chi thực hiện các dự án, chi khác</t>
  </si>
  <si>
    <t>Chương trình MTQG xây dựng nông thôn mới</t>
  </si>
  <si>
    <t>Chương trình MTQG giảm nghèo bền vững</t>
  </si>
  <si>
    <t>- Vốn đầu tư</t>
  </si>
  <si>
    <t>- Vốn sự nghiệp</t>
  </si>
  <si>
    <t>Vốn đầu tư</t>
  </si>
  <si>
    <t>Đầu tư các dự án từ nguồn vốn trong nước</t>
  </si>
  <si>
    <t>Vốn sự nghiệp</t>
  </si>
  <si>
    <t xml:space="preserve">Chi khoa học và công nghệ </t>
  </si>
  <si>
    <t>F</t>
  </si>
  <si>
    <t>Chi bổ sung cân đối</t>
  </si>
  <si>
    <t>Chi bổ sung có mục tiêu cho ngân sách huyện</t>
  </si>
  <si>
    <t>TỔNG</t>
  </si>
  <si>
    <t>Khác</t>
  </si>
  <si>
    <t>QUYẾT TOÁN CHI NGÂN SÁCH ĐỊA PHƯƠNG, CHI NGÂN SÁCH CẤP TỈNH</t>
  </si>
  <si>
    <t xml:space="preserve">Tên đơn vị </t>
  </si>
  <si>
    <t xml:space="preserve">Nội dung   </t>
  </si>
  <si>
    <t>Huyện Ea H'Leo</t>
  </si>
  <si>
    <t>Huyện Ea Súp</t>
  </si>
  <si>
    <t>Huyện Krông Năng</t>
  </si>
  <si>
    <t>Thị Xã Buôn Hồ</t>
  </si>
  <si>
    <t>Huyện Buôn Đôn</t>
  </si>
  <si>
    <t>Huyện Cư M'gar</t>
  </si>
  <si>
    <t>Huyện Ea Kar</t>
  </si>
  <si>
    <t>Huyện M'Đrắk</t>
  </si>
  <si>
    <t>Huyện Krông Pắk</t>
  </si>
  <si>
    <t>Huyện Krông Ana</t>
  </si>
  <si>
    <t>Huyện Krông Bông</t>
  </si>
  <si>
    <t>Huyện Lắk</t>
  </si>
  <si>
    <t>Huyện Cư Kuin</t>
  </si>
  <si>
    <t>Huyện Krông Búk</t>
  </si>
  <si>
    <t>Vốn trong
 nước</t>
  </si>
  <si>
    <t>Vốn
 trong
 nước</t>
  </si>
  <si>
    <t>Vốn
 thực hiện
 các
 CTMT
 quốc gia</t>
  </si>
  <si>
    <t>Bổ  sung
 cân đối
 ngân sách</t>
  </si>
  <si>
    <t>Tổng 
số</t>
  </si>
  <si>
    <t>Tổng
 số</t>
  </si>
  <si>
    <t>Vốn
trong
 nước</t>
  </si>
  <si>
    <t>Vốn
 ngoài
 nước</t>
  </si>
  <si>
    <t>Chi đầu tư
 phát triển</t>
  </si>
  <si>
    <t>Chi
 đầu tư
 phát triển</t>
  </si>
  <si>
    <t>CT MTQG nông thôn mới</t>
  </si>
  <si>
    <t>Chi nộp ngân sách cấp trên</t>
  </si>
  <si>
    <t>Đầu tư 
phát triển</t>
  </si>
  <si>
    <t>Kinh phí 
sự nghiệp</t>
  </si>
  <si>
    <t>Chi 
thường
 xuyên</t>
  </si>
  <si>
    <t>Chi 
thường
xuyên</t>
  </si>
  <si>
    <t>Chi 
đầu
 tư
 phát
 triển</t>
  </si>
  <si>
    <t>Chi
 thường
 xuyên</t>
  </si>
  <si>
    <t>8</t>
  </si>
  <si>
    <t>Trung đoàn 95</t>
  </si>
  <si>
    <t>9</t>
  </si>
  <si>
    <t>Sở Nông nghiệp và phát triển nông thôn</t>
  </si>
  <si>
    <t>Sở Công thương</t>
  </si>
  <si>
    <t>Sở Y tế</t>
  </si>
  <si>
    <r>
      <t>Chi đầu tư phát triển</t>
    </r>
    <r>
      <rPr>
        <sz val="12"/>
        <rFont val="Times New Roman"/>
        <family val="1"/>
      </rPr>
      <t xml:space="preserve"> (Không kể chương trình MTQG)</t>
    </r>
  </si>
  <si>
    <r>
      <t>Chi thường xuyên</t>
    </r>
    <r>
      <rPr>
        <sz val="12"/>
        <rFont val="Times New Roman"/>
        <family val="1"/>
      </rPr>
      <t xml:space="preserve"> (Không kể chương trình MTQG)</t>
    </r>
  </si>
  <si>
    <t>Sở Ngoại vụ</t>
  </si>
  <si>
    <t>Sở Nội vụ</t>
  </si>
  <si>
    <t>Chi thường
 xuyên</t>
  </si>
  <si>
    <t>Huyện, thị xã, thành phố</t>
  </si>
  <si>
    <t xml:space="preserve">Đài Phát thanh và Truyền hình </t>
  </si>
  <si>
    <t>Sở Tư pháp</t>
  </si>
  <si>
    <t>Sở Xây dựng</t>
  </si>
  <si>
    <t>Trường Chính trị</t>
  </si>
  <si>
    <t>Hội Cựu chiến binh</t>
  </si>
  <si>
    <t>Hội Liên hiệp Phụ nữ tỉnh</t>
  </si>
  <si>
    <t>Hội Nông dân</t>
  </si>
  <si>
    <t>Liên hiệp các Tổ chức Hữu nghị tỉnh</t>
  </si>
  <si>
    <t>Hội Liên hiệp phụ nữ tỉnh</t>
  </si>
  <si>
    <t>KẾT DƯ NGÂN SÁCH ĐỊA PHƯƠNG</t>
  </si>
  <si>
    <t>Chi trả nợ lãi</t>
  </si>
  <si>
    <t>Các khoản huy động đóng góp</t>
  </si>
  <si>
    <t>Từ nguồn vay để trả nợ gốc</t>
  </si>
  <si>
    <t>Vốn thường xuyên</t>
  </si>
  <si>
    <t xml:space="preserve">Vốn đầu tư </t>
  </si>
  <si>
    <t>3=4+5</t>
  </si>
  <si>
    <t>Vốn đầu tư để thực hiện các CTMT,
 nhiệm vụ</t>
  </si>
  <si>
    <t>Vốn sự nghiệp thực hiện các chế độ, chính sách</t>
  </si>
  <si>
    <t>7</t>
  </si>
  <si>
    <t>10</t>
  </si>
  <si>
    <t>11</t>
  </si>
  <si>
    <t>12</t>
  </si>
  <si>
    <t>13</t>
  </si>
  <si>
    <t>14</t>
  </si>
  <si>
    <t>15</t>
  </si>
  <si>
    <t>16</t>
  </si>
  <si>
    <t>17</t>
  </si>
  <si>
    <t>18</t>
  </si>
  <si>
    <t>19</t>
  </si>
  <si>
    <t>20</t>
  </si>
  <si>
    <t>21</t>
  </si>
  <si>
    <t>Sở Giáo dục và Đào tạo</t>
  </si>
  <si>
    <t xml:space="preserve">Sở Lao động, Thương binh và xã hội </t>
  </si>
  <si>
    <t>Sở Văn hóa Thể thao và du lịch</t>
  </si>
  <si>
    <t>Chi Giáo dục - đào tạo và dạy nghề</t>
  </si>
  <si>
    <t>Chi Khoa học và công nghệ</t>
  </si>
  <si>
    <t>Chi hoạt động của các cơ quan quản lý nhà nước, đảng, đoàn thể</t>
  </si>
  <si>
    <t>CHI BỔ SUNG CHO NGÂN SÁCH CẤP DƯỚI</t>
  </si>
  <si>
    <t>Sở Nông nghiệp và Phát triển nông thôn</t>
  </si>
  <si>
    <t>Sở Tài nguyên và Môi trường</t>
  </si>
  <si>
    <t>Ban quản lý đầu tư và xây dựng thủy lợi 8</t>
  </si>
  <si>
    <t>Hiệp hội Cà phê Buôn Ma Thuột</t>
  </si>
  <si>
    <t>Sở Văn hóa, Thể thao và Du lịch</t>
  </si>
  <si>
    <t>CHI BỔ SUNG QUỸ DỰ TRỮ TÀI CHÍNH</t>
  </si>
  <si>
    <t>DỰ PHÒNG NGÂN SÁCH</t>
  </si>
  <si>
    <t>CHI TẠO NGUỒN, ĐIỀU CHỈNH TIỀN LƯƠNG</t>
  </si>
  <si>
    <t>CHI CHUYỂN NGUỒN SANG NGÂN SÁCH NĂM SAU</t>
  </si>
  <si>
    <t>VIII</t>
  </si>
  <si>
    <t>CÁC CƠ QUAN, TỔ CHỨC</t>
  </si>
  <si>
    <t>Ngân sách
địa phương</t>
  </si>
  <si>
    <t xml:space="preserve">Trong đó: </t>
  </si>
  <si>
    <t>TỔNG CHI CÂN ĐỐI VÀ MỤC TIÊU NHIỆM VỤ (A+B)</t>
  </si>
  <si>
    <t>Vay Ngân hàng phát triển</t>
  </si>
  <si>
    <t>Vay từ nguồn Chính phủ vay cho vay lại</t>
  </si>
  <si>
    <t>Thu vay từ nguồn Chính phủ vay cho vay lại</t>
  </si>
  <si>
    <t>TỔNG MỨC VAY CỦA NGÂN SÁCH ĐỊA PHƯƠNG</t>
  </si>
  <si>
    <t>TỔNG MỨC DƯ NỢ VAY CUỐI NĂM CỦA NGÂN SÁCH ĐỊA PHƯƠNG</t>
  </si>
  <si>
    <t>Thu từ các khoản hoàn trả giữa các cấp ngân sách</t>
  </si>
  <si>
    <t>TỔNG NGUỒN THU NGÂN SÁCH ĐỊA PHƯƠNG</t>
  </si>
  <si>
    <t>Tổng chi cân đối ngân sách địa phương</t>
  </si>
  <si>
    <t>Tổng thu 
NSNN</t>
  </si>
  <si>
    <t>Thu 
NSĐP</t>
  </si>
  <si>
    <t>5=3/1</t>
  </si>
  <si>
    <t>TỔNG THU CÂN ĐỐI NSNN</t>
  </si>
  <si>
    <t>Thu nội địa</t>
  </si>
  <si>
    <t>- Thuế giá trị gia tăng</t>
  </si>
  <si>
    <t>- Thuế thu nhập doanh nghiệp</t>
  </si>
  <si>
    <t>- Thuế tiêu thụ đặc biệt</t>
  </si>
  <si>
    <t>- Thuế tài nguyên</t>
  </si>
  <si>
    <t>- Thu từ khí thiên nhiên</t>
  </si>
  <si>
    <t>- Tiền thuê mặt đất, mặt nước</t>
  </si>
  <si>
    <t>Thuế thu nhập cá nhân</t>
  </si>
  <si>
    <t>Thuế bảo vệ môi trường</t>
  </si>
  <si>
    <t>Lệ phí trước bạ</t>
  </si>
  <si>
    <t>Phí, lệ phí</t>
  </si>
  <si>
    <t>8.1</t>
  </si>
  <si>
    <t>Lệ phí môn bài</t>
  </si>
  <si>
    <t>8.2</t>
  </si>
  <si>
    <t>Các loại phí, lệ phí khác</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</si>
  <si>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</si>
  <si>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</si>
  <si>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</si>
  <si>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</si>
  <si>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</si>
  <si>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</si>
  <si>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</si>
  <si>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</si>
  <si>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cổ tức và lợi nhuận sau thuế</t>
  </si>
  <si>
    <t>Thu từ dầu thô</t>
  </si>
  <si>
    <t>Thu từ hoạt động xuất nhập khẩu</t>
  </si>
  <si>
    <t>Thuế xuất khẩu</t>
  </si>
  <si>
    <t>Thuế nhập khẩu</t>
  </si>
  <si>
    <t>Thuế tiêu thụ đặc biệt hàng nhập khẩu</t>
  </si>
  <si>
    <t>Thuế giá trị gia tăng hàng nhập khẩu</t>
  </si>
  <si>
    <t>Thuế bổ sung đối với hàng hóa nhập khẩu vào Việt Nam</t>
  </si>
  <si>
    <t>Thu chênh lệch giá hàng xuất nhập khẩu</t>
  </si>
  <si>
    <t>Thuế bảo vệ môi trường do cơ quan hải quan thực hiện</t>
  </si>
  <si>
    <t>Phí, lệ phí hải quan</t>
  </si>
  <si>
    <t>Thu khác</t>
  </si>
  <si>
    <t>Thu viện trợ</t>
  </si>
  <si>
    <t>THU TỪ QUỸ DỰ TRỮ TÀI CHÍNH</t>
  </si>
  <si>
    <t>THU KẾT DƯ NĂM TRƯỚC</t>
  </si>
  <si>
    <t>THU CHUYỂN NGUỒN TỪ NĂM TRƯỚC CHUYỂN SANG</t>
  </si>
  <si>
    <t>THU VAY TỪ NGUỒN CHÍNH PHỦ CHO VAY LẠI</t>
  </si>
  <si>
    <t>THU TỪ NGÂN SÁCH CẤP DƯỚI NỘP LÊN</t>
  </si>
  <si>
    <t>CÁC KHOẢN HUY ĐỘNG ĐÓNG GÓP</t>
  </si>
  <si>
    <t>Thành phố Buôn Ma Thuột</t>
  </si>
  <si>
    <t>Trường Cao đẳng Y tế Đắk Lắk</t>
  </si>
  <si>
    <t>TỔNG NGUỒN THU NSNN (A+B+C+D+E+F+G+H)</t>
  </si>
  <si>
    <t>-Thuế giá trị gia tăng</t>
  </si>
  <si>
    <t>-Thuế thu nhập doanh nghiệp</t>
  </si>
  <si>
    <t>-Thu từ thu nhập sau thuế</t>
  </si>
  <si>
    <t>-Thuế tiêu thụ đặc biệt</t>
  </si>
  <si>
    <t>-Thu khác</t>
  </si>
  <si>
    <t>Sở Khoa học và Công nghệ</t>
  </si>
  <si>
    <t>So sánh  (%)</t>
  </si>
  <si>
    <t>Tổng thu
NSNN</t>
  </si>
  <si>
    <t>Thu NSĐP</t>
  </si>
  <si>
    <t>Kinh phí quản lý, bảo trì đường bộ</t>
  </si>
  <si>
    <t>Bảo hiểm xã hội tỉnh Đắk Lắk</t>
  </si>
  <si>
    <t>Đài phát sóng khu vực Tây nguyên</t>
  </si>
  <si>
    <t xml:space="preserve">Thu từ khu vực DNNN do trung ương quản lý </t>
  </si>
  <si>
    <t>Thu từ khu vực DNNN do địa phương quản lý</t>
  </si>
  <si>
    <t>Thu từ khu vực doanh nghiệp có vốn đầu tư nước ngoài</t>
  </si>
  <si>
    <t>Thu từ khu vực kinh tế ngoài quốc doanh</t>
  </si>
  <si>
    <t>Cấp tỉnh</t>
  </si>
  <si>
    <t>Sở Lao động, Thương binh và Xã hội</t>
  </si>
  <si>
    <t>Trường Cao đẳng Công nghệ Tây Nguyên</t>
  </si>
  <si>
    <t>Chi đầu tư từ nguồn tiền bán nhà</t>
  </si>
  <si>
    <t>Sở Thông tin và truyền thông</t>
  </si>
  <si>
    <t>Hội Bảo vệ quyền lợi người tiêu dùng</t>
  </si>
  <si>
    <t>Hội Hữu nghị Việt Nam - Campuchia</t>
  </si>
  <si>
    <t>Hội Kế hoạch hóa gia đình</t>
  </si>
  <si>
    <t>Hội Liên lạc với người Việt Nam ở nước ngoài</t>
  </si>
  <si>
    <t>Hội Luật gia tỉnh</t>
  </si>
  <si>
    <t>Hội Người cao tuổi</t>
  </si>
  <si>
    <t>Hội Người tù yêu nước</t>
  </si>
  <si>
    <t>HỖ TRỢ CÁC CÔNG TY</t>
  </si>
  <si>
    <t>KHỐI SỞ BAN NGÀNH</t>
  </si>
  <si>
    <t>CÁC CHỦ ĐẦU TƯ KHÁC</t>
  </si>
  <si>
    <t>H</t>
  </si>
  <si>
    <t>IX</t>
  </si>
  <si>
    <t>Trong đó: - Thuế  BVMT thu từ hàng hóa sản xuất, kinh doanh trong nước</t>
  </si>
  <si>
    <t xml:space="preserve">                 - Thuế  BVMT thu từ hàng hóa nhập khẩu</t>
  </si>
  <si>
    <t>Chi 
chương 
trình MTQG</t>
  </si>
  <si>
    <t xml:space="preserve">Văn phòng UBND tỉnh </t>
  </si>
  <si>
    <t>Vốn nước ngoài</t>
  </si>
  <si>
    <t>Vốn nước ngoài giải ngân theo cơ chế trong nước</t>
  </si>
  <si>
    <t>Vốn nước ngoài thực hiện ghi thu ghi chi</t>
  </si>
  <si>
    <t>Chi đầu tư từ nguồn địa phương vay lại</t>
  </si>
  <si>
    <t>Sở Tài chính</t>
  </si>
  <si>
    <t>Hội Hữu nghị Việt Nam - Nhật Bản</t>
  </si>
  <si>
    <t>Chi cục kiểm lâm vùng IV</t>
  </si>
  <si>
    <t>Kho bạc nhà nước Đắk Lắk</t>
  </si>
  <si>
    <t>Trường Đại học Tây nguyên</t>
  </si>
  <si>
    <t>Văn phòng Tòa án nhân dân tỉnh</t>
  </si>
  <si>
    <t>Viện khoa học xã hội vùng Tây nguyên</t>
  </si>
  <si>
    <t>Ghi chi tiền thuê đất</t>
  </si>
  <si>
    <t>Ghi chi tiền sử dụng đất</t>
  </si>
  <si>
    <t>Ghi thu tiền thuê đất, tiền sử dụng đất</t>
  </si>
  <si>
    <t xml:space="preserve">Ghi chi từ nguồn ghi thu tiền thuê đất, tiền sử dụng đất </t>
  </si>
  <si>
    <t xml:space="preserve">GHI CHI TIỀN THUÊ ĐẤT, TIỀN SỬ DỤNG ĐẤT </t>
  </si>
  <si>
    <t>CT MTQG phát triển KT-XH vùng đồng bào
DTTS và miền núi</t>
  </si>
  <si>
    <t>Sở Kế hoạch và đầu tư</t>
  </si>
  <si>
    <t>Trường Cao đẳng công nghệ Tây nguyên</t>
  </si>
  <si>
    <t>Trường Cao đẳng y tế</t>
  </si>
  <si>
    <t>Văn phòng điều phối CTMTQG xây dựng
 nông thôn mới</t>
  </si>
  <si>
    <t>Liên minh Hợp tác xã tỉnh</t>
  </si>
  <si>
    <t>Chương trình MTQG phát triển KT-XH vùng đồng bào DTTS 
và miền núi</t>
  </si>
  <si>
    <t>f</t>
  </si>
  <si>
    <t>- Bổ sung Quỹ phát triển Nhà - Đất</t>
  </si>
  <si>
    <t>Ban QLDA ĐTXD huyện Buôn Đôn</t>
  </si>
  <si>
    <t>Ban QLDA ĐTXD huyện Ea H'leo</t>
  </si>
  <si>
    <t>Ban QLDA ĐTXD huyện Ea Kar</t>
  </si>
  <si>
    <t>Ban QLDA ĐTXD huyện Ea Súp</t>
  </si>
  <si>
    <t>Ban QLDA ĐTXD huyện Krông Ana</t>
  </si>
  <si>
    <t>Ban QLDA ĐTXD huyện Krông Bông</t>
  </si>
  <si>
    <t>Ban QLDA ĐTXD huyện Krông Búk</t>
  </si>
  <si>
    <t>Ban QLDA ĐTXD huyện Krông Năng</t>
  </si>
  <si>
    <t>Ban QLDA ĐTXD huyện Krông Pắc</t>
  </si>
  <si>
    <t>Ban QLDA ĐTXD huyện Lắk</t>
  </si>
  <si>
    <t>Ban QLDA ĐTXD huyện M'Đrắk</t>
  </si>
  <si>
    <t>Công ty TNHH MTV Quản lý công trình thủy lợi Đắk Lắk</t>
  </si>
  <si>
    <t>Tỉnh đoàn thanh niên</t>
  </si>
  <si>
    <t>Hội Hữu nghị Việt Nam - Hàn Quốc</t>
  </si>
  <si>
    <t>Hội Nạn nhân chất độc da cam/Dioxin</t>
  </si>
  <si>
    <t>Hội Người mù</t>
  </si>
  <si>
    <t>Ban chỉ huy Phòng chống thiên tai và tìm kiếm cứu nạn</t>
  </si>
  <si>
    <t>Hỗ trợ các đơn vị khác</t>
  </si>
  <si>
    <t>Văn phòng BHXH tỉnh (Công ty Cổ phần cao su)</t>
  </si>
  <si>
    <t>Văn phòng điều phối CTMTQG Xây dựng nông thôn mới</t>
  </si>
  <si>
    <t>Ban Chỉ đạo 389 Đắk Lắk (Cục Quản lý thị trường Đắk Lắk)</t>
  </si>
  <si>
    <t>Ban quản lý các khu công nghiệp tỉnh</t>
  </si>
  <si>
    <t>Bổ sung vốn Quỹ phát triển Nhà - Đất</t>
  </si>
  <si>
    <t>- Trung ương</t>
  </si>
  <si>
    <t>- Tỉnh</t>
  </si>
  <si>
    <t>- Huyện</t>
  </si>
  <si>
    <t>- Xã</t>
  </si>
  <si>
    <t>Trong đó:Thu xử phạt XPHC ATGT</t>
  </si>
  <si>
    <t>Thu từ quỹ đất công ích và thu hoa lợi công sản khác</t>
  </si>
  <si>
    <t>Lợi nhuận được chia của Nhà nước và lợi nhuận sau thuế còn lại sau khi trích lập các quỹ của doanh nghiệp nhà nước</t>
  </si>
  <si>
    <t>Chênh lệch thu chi Ngân hàng Nhà nước</t>
  </si>
  <si>
    <t>Thu khác do cơ quan thuế thực hiện</t>
  </si>
  <si>
    <t xml:space="preserve">GHI THU TIỀN THUÊ ĐẤT, THUÊ MẶT NƯỚC, TIỀN SỬ DỤNG ĐẤT </t>
  </si>
  <si>
    <t>QUYẾT TOÁN CHI BỔ SUNG TỪ NGÂN SÁCH CẤP TỈNH CHO NGÂN SÁCH TỪNG HUYỆN NĂM 2023</t>
  </si>
  <si>
    <t>QUYẾT TOÁN CHI CHƯƠNG TRÌNH MỤC TIÊU QUỐC GIA NĂM 2023</t>
  </si>
  <si>
    <t>QUYẾT TOÁN CÂN ĐỐI NGÂN SÁCH ĐỊA PHƯƠNG NĂM 2023</t>
  </si>
  <si>
    <t>Dự toán năm 2023</t>
  </si>
  <si>
    <t>Quyết toán năm 2023</t>
  </si>
  <si>
    <t>QUYẾT TOÁN NGUỒN THU NGÂN SÁCH NHÀ NƯỚC TRÊN ĐỊA BÀN THEO LĨNH VỰC NĂM 2023</t>
  </si>
  <si>
    <t>QUYẾT TOÁN CHI NGÂN SÁCH CẤP TỈNH THEO LĨNH VỰC NĂM 2023</t>
  </si>
  <si>
    <t>VÀ CHI NGÂN SÁCH HUYỆN THEO CƠ CẤU CHI NĂM 2023</t>
  </si>
  <si>
    <t>QUYẾT TOÁN CHI NGÂN SÁCH CẤP TỈNH CHO TỪNG CƠ QUAN, TỔ CHỨC THEO LĨNH VỰC NĂM 2023</t>
  </si>
  <si>
    <t xml:space="preserve">Chi nhánh ngân hàng Chính sách xã hội tỉnh </t>
  </si>
  <si>
    <t>Cục Thống kê tỉnh</t>
  </si>
  <si>
    <t>Trường Cao đẳng Đắk Lắk</t>
  </si>
  <si>
    <t>Trường Cao đẳng văn hóa nghệ thuật</t>
  </si>
  <si>
    <t>CHI TỪ NGUỒN VIỆN TRỢ KHÔNG HOÀN LẠI CỦA NƯỚC NGOÀI</t>
  </si>
  <si>
    <t>Hỗ trợ các Hội Văn học nghệ thuật địa phương</t>
  </si>
  <si>
    <t>Hỗ trợ các Hội nhà báo địa phương</t>
  </si>
  <si>
    <t>Vốn dự bị động viên</t>
  </si>
  <si>
    <t>Hỗ trợ doanh nghiệp nhỏ và vừa</t>
  </si>
  <si>
    <t>Kinh phí thực hiện Chương trình trợ giúp xã hội và phục hồi chức năng cho người tâm thần, trẻ em tự kỷ và người rối nhiễu tâm trí; chương trình phát triển công tác xã hội</t>
  </si>
  <si>
    <t>Kinh phí thực hiện Đề án bồi dưỡng cán bộ, công chức Hội Liên hiệp Phụ nữ các cấp và Chi hội trưởng Phụ nữ giai đoạn 2019-2025</t>
  </si>
  <si>
    <t>Kinh phí thực hiện nhiệm vụ đảm bảo trật tự an toàn giao thông</t>
  </si>
  <si>
    <t>Chương trình phát triển lâm nghiệp bền vững</t>
  </si>
  <si>
    <t>Chi từ nguồn viện trợ không hoàn lại của nước ngoài</t>
  </si>
  <si>
    <t>Thu từ nguồn viện trợ không hoàn lại của nước ngoài</t>
  </si>
  <si>
    <t>X</t>
  </si>
  <si>
    <t>6=4/2</t>
  </si>
  <si>
    <t>Ban QLDA 6 - Bộ GTVT</t>
  </si>
  <si>
    <t>Ban QLDA ĐTXD huyện Cư Kuin</t>
  </si>
  <si>
    <t>Ban QLDA ĐTXD huyện Cư M'gar</t>
  </si>
  <si>
    <t>Ban QLDA ĐTXD thành phố Buôn Ma Thuột</t>
  </si>
  <si>
    <t>Ban QLDA ĐTXD thị xã Buôn Hồ</t>
  </si>
  <si>
    <t>Sở Kế hoạch và Đầu tư</t>
  </si>
  <si>
    <t>Sở Thông tin và Truyền thông</t>
  </si>
  <si>
    <t>UBND huyện Ea Súp</t>
  </si>
  <si>
    <t>UBND huyện Krông Năng</t>
  </si>
  <si>
    <t>UBND thành phố Buôn Ma Thuột</t>
  </si>
  <si>
    <t>UBND xã Buôn Tría, huyện Lắk</t>
  </si>
  <si>
    <t>UBND xã Buôn Triết, huyện Lắk</t>
  </si>
  <si>
    <t xml:space="preserve">UBND xã DurKmăl, huyện Krông Ana </t>
  </si>
  <si>
    <t>UBND Xã Ea Nuôl, huyện Buôn Đôn</t>
  </si>
  <si>
    <t>UBND xã Ea Tih, huyện Ea Kar</t>
  </si>
  <si>
    <t>UBND xã Quảng Điền, huyện Krông Ana</t>
  </si>
  <si>
    <t>Bổ sung vốn ủy thác sang Ngân hàng chính sách xã hội chi nhánh tỉnh Đắk Lắk</t>
  </si>
  <si>
    <t xml:space="preserve">Ghi chi tiền bồi thường, giải phóng mặt bằng của dự án Trường Mầm non Tư thục Sao Việt mà nhà đầu tư tự nguyện ứng trước khi nhà nước giao đất được khấu trừ vào tiền thuê đất phải nộp </t>
  </si>
  <si>
    <t>Chương trình mục tiêu giáo dục nghề nghiệp - việc làm và an toàn 
lao động</t>
  </si>
  <si>
    <t xml:space="preserve">Ban an toàn giao thông tỉnh </t>
  </si>
  <si>
    <t>Ban Dân tộc tỉnh</t>
  </si>
  <si>
    <t>Đài Phát thanh và Truyền hình Đắk Lắk</t>
  </si>
  <si>
    <t>Sở Giao thông vận tải</t>
  </si>
  <si>
    <t>Thanh tra tỉnh Đắk Lắk</t>
  </si>
  <si>
    <t>Trường Cao đẳng Văn hóa nghệ thuật</t>
  </si>
  <si>
    <t>Ủy ban Mặt trận tổ quốc Việt Nam</t>
  </si>
  <si>
    <t>Văn phòng Đoàn Đại biểu Quốc hội và Hội đồng nhân dân tỉnh</t>
  </si>
  <si>
    <t>Đoàn Luật sư</t>
  </si>
  <si>
    <t>Hiệp hội Doanh nghiệp tỉnh Đắk Lắk</t>
  </si>
  <si>
    <t>Hội Bảo vệ thiên nhiên và môi trường</t>
  </si>
  <si>
    <t>Hội Cựu chiến binh tỉnh</t>
  </si>
  <si>
    <t>Hội Cựu giáo chức tỉnh</t>
  </si>
  <si>
    <t>Hội Cựu thanh niên xung phong tỉnh</t>
  </si>
  <si>
    <t>Hội Chữ thập đỏ tỉnh</t>
  </si>
  <si>
    <t>Hội Đông y tỉnh</t>
  </si>
  <si>
    <t>Hội Hữu nghị Việt Nam - Lào</t>
  </si>
  <si>
    <t>Hội Khuyến học tỉnh</t>
  </si>
  <si>
    <t>Hội Nông dân tỉnh</t>
  </si>
  <si>
    <t>Hội Nhà báo tỉnh</t>
  </si>
  <si>
    <t>Hội truyền thống Trường Sơn đường Hồ Chí Minh</t>
  </si>
  <si>
    <t>Hội Văn học nghệ thuật tỉnh</t>
  </si>
  <si>
    <t>Liên hiệp các Hội Khoa học và Kỹ thuật tỉnh</t>
  </si>
  <si>
    <t>Ủy ban Đoàn kết Công giáo</t>
  </si>
  <si>
    <t>Công ty TNHH  cao su và lâm nghiệp Phước Hòa Đắk Lắk</t>
  </si>
  <si>
    <t>Công ty TNHH chế biến thực phẩm và Lâm nghiệp Đắk Lắk</t>
  </si>
  <si>
    <t>Công ty TNHH MTV Lâm nghiệp Buôn Ja Wầm</t>
  </si>
  <si>
    <t>Công ty TNHH MTV Lâm nghiệp Buôn Wing</t>
  </si>
  <si>
    <t>Công ty TNHH MTV Lâm nghiệp Chư phả</t>
  </si>
  <si>
    <t>Công ty TNHH MTV Lâm nghiệp Ea Hleo</t>
  </si>
  <si>
    <t>Công ty TNHH MTV Lâm nghiệp Ea Kar</t>
  </si>
  <si>
    <t>Công ty TNHH MTV Lâm nghiệp Ea Wy</t>
  </si>
  <si>
    <t>Công ty TNHH MTV Lâm nghiệp Krông Bông</t>
  </si>
  <si>
    <t>Công ty TNHH MTV Lâm nghiệp Lắk</t>
  </si>
  <si>
    <t>Công ty TNHH MTV Lâm nghiệp M'Đrắk</t>
  </si>
  <si>
    <t>Công ty TNHH MTV Lâm nghiệp Thuần Mẫn</t>
  </si>
  <si>
    <t>Ban Liên lạc cán bộ hưu trí Đắk Lắk - Đắk Nông</t>
  </si>
  <si>
    <t>Báo điện tử Đảng Cộng sản Việt Nam</t>
  </si>
  <si>
    <t>Báo Tiền phong</t>
  </si>
  <si>
    <t xml:space="preserve">Ban chấp hành Công đoàn viên chức tỉnh </t>
  </si>
  <si>
    <t>BHXH huyện Ea Súp (Công ty Cao su Phước Hòa)</t>
  </si>
  <si>
    <t>BHXH huyện Ea H'Leo (Công ty TNHH MTV Cao su Ea Hleo)</t>
  </si>
  <si>
    <t>BHXH huyện Krông Năng (Công ty TNHH MTV Cao su Krông Búk)</t>
  </si>
  <si>
    <t>Công đoàn ngành công thương</t>
  </si>
  <si>
    <t>Công đoàn ngành y tế</t>
  </si>
  <si>
    <t>Cơ quan thường trú khu vực Tây nguyên - Đài tiếng nói Việt Nam</t>
  </si>
  <si>
    <t>Cục Dự trữ Nhà nước khu vực Nam Tây nguyên</t>
  </si>
  <si>
    <t>Cục hải quan tỉnh</t>
  </si>
  <si>
    <t>Cục Quản lý thị trường tỉnh</t>
  </si>
  <si>
    <t xml:space="preserve">Cục thi hành án dân sự </t>
  </si>
  <si>
    <t>Cục thuế tỉnh</t>
  </si>
  <si>
    <t>Chi nhánh Ngân hàng chính sách xã hội tỉnh Đắk Lắk</t>
  </si>
  <si>
    <t>Đài khí tượng thủy văn tỉnh</t>
  </si>
  <si>
    <t>Kho K864 - Cục quân khí</t>
  </si>
  <si>
    <t>Liên đoàn lao động tỉnh</t>
  </si>
  <si>
    <t>Lữ đoàn đặc công 198</t>
  </si>
  <si>
    <t>Ngân hàng nhà nước chi nhánh tỉnh Đắk Lắk</t>
  </si>
  <si>
    <t>Nhà văn hóa lao động tỉnh</t>
  </si>
  <si>
    <t>Phân hiệu Trường Đại học Luật Hà nội tại tỉnh Đắk Lắk</t>
  </si>
  <si>
    <t>Phân viện Học viện hành chính quốc gia khu vực Tây nguyên</t>
  </si>
  <si>
    <t>Quỹ hỗ trợ phát triển nghề cá Khánh Hòa</t>
  </si>
  <si>
    <t>Trung tâm Khảo kiểm nghiệm giống, sản phẩm cây trồng Tây nguyên</t>
  </si>
  <si>
    <t>Trạm Ra da 20 - Trung đoàn 292</t>
  </si>
  <si>
    <t>Trung tâm giáo dục Truyền thống và lịch sử</t>
  </si>
  <si>
    <t>Trung tâm nghiên cứu và chuyển giao công nghệ Cà phê Eakmat</t>
  </si>
  <si>
    <t>Trung tâm pháp y tâm thần khu vực Tây nguyên (Bộ y tế)</t>
  </si>
  <si>
    <t>Trường PTDT nội trú Tây Nguyên</t>
  </si>
  <si>
    <t>Văn phòng Quản lý đường bộ III.5</t>
  </si>
  <si>
    <t>Văn phòng Ủy ban dân tộc</t>
  </si>
  <si>
    <t>Văn phòng Viện Kiểm sát Nhân dân tỉnh</t>
  </si>
  <si>
    <t>Viện vệ sinh dịch tễ Tây nguyên</t>
  </si>
  <si>
    <t>Vườn quốc gia Yok Đôn</t>
  </si>
  <si>
    <t>Ban quản lý dự án Đầu tư xây dựng công trình dân dụng và
 công nghiệp tỉnh</t>
  </si>
  <si>
    <t>Ban quản lý dự án Đầu tư xây dựng công trình giao thông và nông nghiệp phát triển nông thôn tỉnh</t>
  </si>
  <si>
    <t>Văn phòng Ủy ban nhân dân tỉnh</t>
  </si>
  <si>
    <t>CÁC ĐOÀN HỘI</t>
  </si>
  <si>
    <t>MỘT SỐ NHIỆM VỤ KHÁC</t>
  </si>
  <si>
    <t>8.3</t>
  </si>
  <si>
    <t>8.4</t>
  </si>
  <si>
    <t>8.5</t>
  </si>
  <si>
    <t>8.6</t>
  </si>
  <si>
    <t>8.7</t>
  </si>
  <si>
    <t>8.8</t>
  </si>
  <si>
    <t>8.9</t>
  </si>
  <si>
    <t>BHXH huyện Krông Pắc (Công ty Cổ phần KD Green Farm, Công ty TNHH HTV Lâm nghiệp Phước An)</t>
  </si>
  <si>
    <t>8.10</t>
  </si>
  <si>
    <t>8.11</t>
  </si>
  <si>
    <t>Công đoàn ngành GTVT</t>
  </si>
  <si>
    <t>8.12</t>
  </si>
  <si>
    <t>Công đoàn ngành NN &amp; PTNT tỉnh</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</si>
  <si>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</si>
  <si>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</si>
  <si>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</si>
  <si>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</si>
  <si>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</si>
  <si>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</si>
  <si>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</si>
  <si>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</si>
  <si>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</si>
  <si>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</si>
  <si>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</si>
  <si>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</si>
  <si>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</si>
  <si>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</si>
  <si>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</si>
  <si>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</si>
  <si>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</si>
  <si>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</si>
  <si>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</si>
  <si>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</si>
  <si>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</si>
  <si>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</si>
  <si>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</si>
  <si>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Trung tâm nghiên cứu và quan trắc môi trường NN miền trung và Tây nguyên</t>
  </si>
  <si>
    <t>8.36</t>
  </si>
  <si>
    <t>TT nghiên cứu đất, phân bón và môi trường Tây nguyên</t>
  </si>
  <si>
    <t>8.37</t>
  </si>
  <si>
    <t>8.38</t>
  </si>
  <si>
    <t>8.39</t>
  </si>
  <si>
    <t>8.40</t>
  </si>
  <si>
    <t>Trung tâm khuyến nông quốc gia - Văn phòng thường trực tại Nam Trung Bộ và Tây nguyên</t>
  </si>
  <si>
    <t>8.41</t>
  </si>
  <si>
    <t>8.42</t>
  </si>
  <si>
    <t>8.43</t>
  </si>
  <si>
    <t>8.44</t>
  </si>
  <si>
    <t>8.45</t>
  </si>
  <si>
    <t>8.46</t>
  </si>
  <si>
    <t>8.47</t>
  </si>
  <si>
    <t>8.48</t>
  </si>
  <si>
    <t>8.49</t>
  </si>
  <si>
    <t>8.50</t>
  </si>
  <si>
    <t>Viện KHKT nông lâm nghiệp TN</t>
  </si>
  <si>
    <t>8.51</t>
  </si>
  <si>
    <t>8.52</t>
  </si>
  <si>
    <t>8.53</t>
  </si>
  <si>
    <t>8.54</t>
  </si>
  <si>
    <t>Các đơn vị khác có quan hệ với ngân sách
 (Ban liên lạc truyền thống Trung đoàn 754)</t>
  </si>
  <si>
    <t>CHI TRẢ NỢ LÃI</t>
  </si>
  <si>
    <t>Các đơn vị khác có quan hệ với ngân sách (Hội Cứu trợ
 trẻ em tàn tật Việt Nam)</t>
  </si>
  <si>
    <t>Hội Bảo trợ người khuyết tật và bảo vệ quyền trẻ em</t>
  </si>
  <si>
    <t>Biểu số 62/CK-NSNN</t>
  </si>
  <si>
    <t>(Quyết toán đã được Hội đồng nhân dân phê chuẩn)</t>
  </si>
  <si>
    <t>Đơn vị tính: triệu đồng</t>
  </si>
  <si>
    <t>Biểu số 63/CK-NSNN</t>
  </si>
  <si>
    <t>Biểu số 64/CK-NSNN</t>
  </si>
  <si>
    <t>Biểu số 65/CK-NSNN</t>
  </si>
  <si>
    <t>NỘI DUNG</t>
  </si>
  <si>
    <t>SO SÁNH
(%)</t>
  </si>
  <si>
    <t>3=2/1</t>
  </si>
  <si>
    <t>1.3</t>
  </si>
  <si>
    <t>1.4</t>
  </si>
  <si>
    <t>1.5</t>
  </si>
  <si>
    <t>1.6</t>
  </si>
  <si>
    <t>1.7</t>
  </si>
  <si>
    <t>1.8</t>
  </si>
  <si>
    <t>1.9</t>
  </si>
  <si>
    <t>1.10</t>
  </si>
  <si>
    <t>Biểu số 66/CK-NSNN</t>
  </si>
  <si>
    <t>Chi chuyển nguồn sang
 ngân sách năm sau</t>
  </si>
  <si>
    <t>Chi đầu tư 
phát triển</t>
  </si>
  <si>
    <t>Biểu số 67/CK-NSNN</t>
  </si>
  <si>
    <t>Biểu số 68/CK-NSNN</t>
  </si>
  <si>
    <t>CT MTQG giảm
nghèo bền vững</t>
  </si>
  <si>
    <t>Ủy ban mặt trận Tổ quốc Việt Nam</t>
  </si>
  <si>
    <t>Ban dân tộc</t>
  </si>
  <si>
    <t>(Kèm theo Quyết định số:                  /QĐ-UBND ngày           tháng            năm 2024 của UBND tỉnh Đắk Lắk)</t>
  </si>
  <si>
    <t>(Kèm theo Quyết định số:                /QĐ-UBND ngày            tháng         năm 2024 của UBND tỉnh Đắk Lắk)</t>
  </si>
  <si>
    <t>(Kèm theo Quyết định số:                   /QĐ-UBND ngày                tháng            năm 2024 của UBND tỉnh Đắk Lắk)</t>
  </si>
  <si>
    <t>(Kèm theo Quyết định số:                  /QĐ-UBND ngày                tháng            năm 2024 của UBND tỉnh Đắk Lắk)</t>
  </si>
  <si>
    <t>(Kèm theo Quyết định số:                    /QĐ-UBND ngày                tháng            năm 2024 của UBND tỉnh Đắk Lắk)</t>
  </si>
  <si>
    <t>(Kèm theo Quyết định số:                     /QĐ-UBND ngày                tháng            năm 2024 của UBND tỉnh Đắk Lắk)</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</si>
</sst>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41" formatCode="_(* #,##0_);_(* \(#,##0\);_(* &quot;-&quot;_);_(@_)"/>
    <numFmt numFmtId="43" formatCode="_(* #,##0.00_);_(* \(#,##0.00\);_(* &quot;-&quot;??_);_(@_)"/>
    <numFmt numFmtId="164" formatCode="#,##0.00\ &quot;₫&quot;;[Red]\-#,##0.00\ &quot;₫&quot;"/>
    <numFmt numFmtId="165" formatCode="_-* #,##0_-;\-* #,##0_-;_-* &quot;-&quot;_-;_-@_-"/>
    <numFmt numFmtId="166" formatCode="_-* #,##0.00\ &quot;₫&quot;_-;\-* #,##0.00\ &quot;₫&quot;_-;_-* &quot;-&quot;??\ &quot;₫&quot;_-;_-@_-"/>
    <numFmt numFmtId="167" formatCode="_-* #,##0.00_-;\-* #,##0.00_-;_-* &quot;-&quot;??_-;_-@_-"/>
    <numFmt numFmtId="168" formatCode="_-* #,##0\ _₫_-;\-* #,##0\ _₫_-;_-* &quot;-&quot;\ _₫_-;_-@_-"/>
    <numFmt numFmtId="169" formatCode="_-* #,##0.00\ _₫_-;\-* #,##0.00\ _₫_-;_-* &quot;-&quot;??\ _₫_-;_-@_-"/>
    <numFmt numFmtId="170" formatCode="###,###"/>
    <numFmt numFmtId="171" formatCode="_(* #,##0_);_(* \(#,##0\);_(* &quot;-&quot;??_);_(@_)"/>
    <numFmt numFmtId="172" formatCode="&quot;\&quot;#,##0.00;[Red]&quot;\&quot;&quot;\&quot;&quot;\&quot;&quot;\&quot;&quot;\&quot;&quot;\&quot;\-#,##0.00"/>
    <numFmt numFmtId="173" formatCode="&quot;\&quot;#,##0;[Red]&quot;\&quot;&quot;\&quot;\-#,##0"/>
    <numFmt numFmtId="174" formatCode="_ * #,##0_ ;_ * \-#,##0_ ;_ * &quot;-&quot;_ ;_ @_ "/>
    <numFmt numFmtId="175" formatCode="_ * #,##0.00_ ;_ * \-#,##0.00_ ;_ * &quot;-&quot;??_ ;_ @_ "/>
    <numFmt numFmtId="176" formatCode="_(* #,##0.0_);_(* \(#,##0.0\);_(* &quot;-&quot;??_);_(@_)"/>
    <numFmt numFmtId="177" formatCode="\$#,##0\ ;\(\$#,##0\)"/>
    <numFmt numFmtId="178" formatCode="_(* #,##0.000_);_(* \(#,##0.000\);_(* &quot;-&quot;??_);_(@_)"/>
    <numFmt numFmtId="179" formatCode="_(* #,##0.0000_);_(* \(#,##0.0000\);_(* &quot;-&quot;??_);_(@_)"/>
    <numFmt numFmtId="180" formatCode="_(* #,##0.000000_);_(* \(#,##0.000000\);_(* &quot;-&quot;??_);_(@_)"/>
    <numFmt numFmtId="181" formatCode="#,##0\ &quot;$&quot;_);[Red]\(#,##0\ &quot;$&quot;\)"/>
    <numFmt numFmtId="182" formatCode="&quot;$&quot;###,0&quot;.&quot;00_);[Red]\(&quot;$&quot;###,0&quot;.&quot;00\)"/>
    <numFmt numFmtId="183" formatCode="#,##0.00\ &quot;F&quot;;[Red]\-#,##0.00\ &quot;F&quot;"/>
    <numFmt numFmtId="184" formatCode="_-* #,##0\ &quot;F&quot;_-;\-* #,##0\ &quot;F&quot;_-;_-* &quot;-&quot;\ &quot;F&quot;_-;_-@_-"/>
    <numFmt numFmtId="185" formatCode="#,##0\ &quot;F&quot;;[Red]\-#,##0\ &quot;F&quot;"/>
    <numFmt numFmtId="186" formatCode="#,##0.00\ &quot;F&quot;;\-#,##0.00\ &quot;F&quot;"/>
    <numFmt numFmtId="187" formatCode="0.000"/>
    <numFmt numFmtId="188" formatCode="&quot;\&quot;#,##0.00;[Red]&quot;\&quot;\-#,##0.00"/>
    <numFmt numFmtId="189" formatCode="&quot;\&quot;#,##0;[Red]&quot;\&quot;\-#,##0"/>
    <numFmt numFmtId="190" formatCode="_-&quot;$&quot;* #,##0_-;\-&quot;$&quot;* #,##0_-;_-&quot;$&quot;* &quot;-&quot;_-;_-@_-"/>
    <numFmt numFmtId="191" formatCode="&quot;F&quot;#,##0;[Red]\-&quot;F&quot;#,##0"/>
    <numFmt numFmtId="192" formatCode="_-&quot;$&quot;* #,##0.00_-;\-&quot;$&quot;* #,##0.00_-;_-&quot;$&quot;* &quot;-&quot;??_-;_-@_-"/>
    <numFmt numFmtId="193" formatCode="0.0"/>
    <numFmt numFmtId="194" formatCode="_-* #,##0_-;\-* #,##0_-;_-* &quot;-&quot;??_-;_-@_-"/>
  </numFmts>
  <fonts count="94">
    <font>
      <sz val="12"/>
      <color theme="1"/>
      <name val="Times New Roman"/>
      <family val="2"/>
    </font>
    <font>
      <sz val="12"/>
      <color indexed="8"/>
      <name val="Times New Roman"/>
      <family val="2"/>
    </font>
    <font>
      <b/>
      <sz val="12"/>
      <name val="Times New Roman"/>
      <family val="1"/>
    </font>
    <font>
      <sz val="12"/>
      <name val="Times New Roman"/>
      <family val="1"/>
    </font>
    <font>
      <b/>
      <sz val="14"/>
      <name val="Times New Roman"/>
      <family val="1"/>
    </font>
    <font>
      <sz val="12"/>
      <name val=".VnTime"/>
      <family val="2"/>
    </font>
    <font>
      <i/>
      <sz val="14"/>
      <name val="Times New Roman"/>
      <family val="1"/>
    </font>
    <font>
      <sz val="14"/>
      <name val="Times New Roman"/>
      <family val="1"/>
    </font>
    <font>
      <sz val="13"/>
      <name val="Times New Roman"/>
      <family val="1"/>
    </font>
    <font>
      <b/>
      <sz val="11"/>
      <name val="Times New Roman"/>
      <family val="1"/>
    </font>
    <font>
      <i/>
      <sz val="12"/>
      <name val="Times New Roman"/>
      <family val="1"/>
    </font>
    <font>
      <sz val="13"/>
      <name val="VnTime"/>
    </font>
    <font>
      <sz val="14"/>
      <name val=".VnTime"/>
      <family val="2"/>
    </font>
    <font>
      <sz val="10"/>
      <name val="Arial"/>
      <family val="2"/>
    </font>
    <font>
      <sz val="12"/>
      <name val=".VnArial Narrow"/>
      <family val="2"/>
    </font>
    <font>
      <sz val="10"/>
      <name val="Times New Roman"/>
      <family val="1"/>
    </font>
    <font>
      <sz val="11"/>
      <color indexed="8"/>
      <name val="Calibri"/>
      <family val="2"/>
    </font>
    <font>
      <sz val="11"/>
      <color indexed="8"/>
      <name val="Calibri"/>
      <family val="2"/>
      <charset val="163"/>
    </font>
    <font>
      <sz val="11"/>
      <name val=".VnTime"/>
      <family val="2"/>
    </font>
    <font>
      <sz val="11"/>
      <name val="Times New Roman"/>
      <family val="1"/>
    </font>
    <font>
      <i/>
      <sz val="11"/>
      <name val="Times New Roman"/>
      <family val="1"/>
    </font>
    <font>
      <sz val="14"/>
      <name val="??"/>
      <family val="3"/>
      <charset val="129"/>
    </font>
    <font>
      <sz val="10"/>
      <name val="???"/>
      <family val="3"/>
      <charset val="129"/>
    </font>
    <font>
      <sz val="12"/>
      <name val="|??¢¥¢¬¨Ï"/>
      <family val="1"/>
      <charset val="129"/>
    </font>
    <font>
      <sz val="12"/>
      <name val="¹UAAA¼"/>
      <family val="3"/>
      <charset val="129"/>
    </font>
    <font>
      <sz val="12"/>
      <name val="µ¸¿òÃ¼"/>
      <family val="3"/>
      <charset val="129"/>
    </font>
    <font>
      <sz val="12"/>
      <name val="Times New Roman"/>
      <family val="1"/>
      <charset val="163"/>
    </font>
    <font>
      <sz val="12"/>
      <name val="¹ÙÅÁÃ¼"/>
      <family val="1"/>
      <charset val="129"/>
    </font>
    <font>
      <b/>
      <sz val="10"/>
      <name val="Helv"/>
      <family val="2"/>
    </font>
    <font>
      <sz val="11"/>
      <name val="VNI-Times"/>
    </font>
    <font>
      <sz val="10"/>
      <name val=".VnTime"/>
      <family val="2"/>
    </font>
    <font>
      <sz val="10"/>
      <name val="Arial"/>
      <family val="2"/>
      <charset val="163"/>
    </font>
    <font>
      <sz val="14"/>
      <color indexed="8"/>
      <name val="Calibri"/>
      <family val="2"/>
      <charset val="163"/>
    </font>
    <font>
      <sz val="11"/>
      <color indexed="8"/>
      <name val="Arial"/>
      <family val="2"/>
      <charset val="163"/>
    </font>
    <font>
      <sz val="11"/>
      <name val="UVnTime"/>
    </font>
    <font>
      <sz val="8"/>
      <name val="VNI-Helve-Condense"/>
    </font>
    <font>
      <sz val="12"/>
      <name val="VNI-Times"/>
    </font>
    <font>
      <sz val="11"/>
      <color indexed="8"/>
      <name val="Calibri"/>
      <family val="2"/>
      <charset val="1"/>
    </font>
    <font>
      <sz val="8"/>
      <name val="Arial"/>
      <family val="2"/>
    </font>
    <font>
      <b/>
      <sz val="12"/>
      <name val="Helv"/>
      <family val="2"/>
    </font>
    <font>
      <b/>
      <sz val="12"/>
      <name val="Arial"/>
      <family val="2"/>
    </font>
    <font>
      <sz val="10"/>
      <name val="Helv"/>
      <family val="2"/>
    </font>
    <font>
      <sz val="10"/>
      <name val="MS Sans Serif"/>
      <family val="2"/>
    </font>
    <font>
      <b/>
      <sz val="11"/>
      <name val="Helv"/>
      <family val="2"/>
    </font>
    <font>
      <sz val="12"/>
      <name val="Arial"/>
      <family val="2"/>
    </font>
    <font>
      <sz val="10"/>
      <name val=".VnArial"/>
      <family val="2"/>
    </font>
    <font>
      <sz val="12"/>
      <name val="Arial Narrow"/>
      <family val="2"/>
    </font>
    <font>
      <sz val="10"/>
      <name val="VNI-Times"/>
    </font>
    <font>
      <sz val="13"/>
      <name val=".VnTime"/>
      <family val="2"/>
    </font>
    <font>
      <vertAlign val="superscript"/>
      <sz val="12"/>
      <name val="Times New Roman"/>
      <family val="1"/>
      <charset val="163"/>
    </font>
    <font>
      <b/>
      <i/>
      <sz val="14"/>
      <color indexed="12"/>
      <name val="Times New Roman"/>
      <family val="1"/>
    </font>
    <font>
      <sz val="10"/>
      <name val=" "/>
      <family val="1"/>
      <charset val="136"/>
    </font>
    <font>
      <sz val="14"/>
      <name val="뼻뮝"/>
      <family val="3"/>
      <charset val="129"/>
    </font>
    <font>
      <sz val="12"/>
      <name val="바탕체"/>
      <family val="3"/>
    </font>
    <font>
      <sz val="12"/>
      <name val="뼻뮝"/>
      <family val="1"/>
      <charset val="129"/>
    </font>
    <font>
      <sz val="12"/>
      <name val="바탕체"/>
      <family val="1"/>
      <charset val="129"/>
    </font>
    <font>
      <sz val="10"/>
      <name val="굴림체"/>
      <family val="3"/>
      <charset val="129"/>
    </font>
    <font>
      <sz val="9"/>
      <name val="Arial"/>
      <family val="2"/>
    </font>
    <font>
      <sz val="12"/>
      <name val="Courier"/>
      <family val="3"/>
    </font>
    <font>
      <sz val="10"/>
      <name val="Arial"/>
      <family val="2"/>
    </font>
    <font>
      <sz val="11"/>
      <color indexed="8"/>
      <name val="Times New Roman"/>
      <family val="2"/>
      <charset val="163"/>
    </font>
    <font>
      <b/>
      <sz val="10"/>
      <name val="Times New Roman"/>
      <family val="1"/>
    </font>
    <font>
      <i/>
      <sz val="10"/>
      <name val="Times New Roman"/>
      <family val="1"/>
    </font>
    <font>
      <b/>
      <sz val="12"/>
      <name val="Times New Roman"/>
      <family val="1"/>
      <charset val="163"/>
    </font>
    <font>
      <b/>
      <sz val="14"/>
      <name val="Times New Roman"/>
      <family val="1"/>
      <charset val="163"/>
    </font>
    <font>
      <i/>
      <sz val="12"/>
      <name val="Times New Roman"/>
      <family val="1"/>
      <charset val="163"/>
    </font>
    <font>
      <i/>
      <sz val="14"/>
      <name val="Times New Roman"/>
      <family val="1"/>
      <charset val="163"/>
    </font>
    <font>
      <sz val="14"/>
      <name val="Times New Roman"/>
      <family val="1"/>
      <charset val="163"/>
    </font>
    <font>
      <b/>
      <sz val="13"/>
      <name val="Times New Roman"/>
      <family val="1"/>
      <charset val="163"/>
    </font>
    <font>
      <sz val="13"/>
      <name val="Times New Roman"/>
      <family val="1"/>
      <charset val="163"/>
    </font>
    <font>
      <b/>
      <sz val="11"/>
      <name val="Times New Roman"/>
      <family val="1"/>
      <charset val="163"/>
    </font>
    <font>
      <b/>
      <sz val="13"/>
      <name val="Times New Romanh"/>
      <charset val="163"/>
    </font>
    <font>
      <i/>
      <sz val="13"/>
      <name val="Times New Roman"/>
      <family val="1"/>
      <charset val="163"/>
    </font>
    <font>
      <u/>
      <sz val="13"/>
      <name val="Times New Roman"/>
      <family val="1"/>
      <charset val="163"/>
    </font>
    <font>
      <b/>
      <sz val="13"/>
      <name val="Times New Roman"/>
      <family val="1"/>
    </font>
    <font>
      <b/>
      <sz val="13"/>
      <name val="Times New Roman h"/>
      <charset val="163"/>
    </font>
    <font>
      <i/>
      <sz val="13"/>
      <name val="Times New Roman"/>
      <family val="1"/>
    </font>
    <font>
      <sz val="12"/>
      <name val="Times New Roman"/>
      <family val="2"/>
    </font>
    <font>
      <b/>
      <i/>
      <sz val="14"/>
      <name val="Times New Roman"/>
      <family val="1"/>
    </font>
    <font>
      <b/>
      <i/>
      <sz val="13"/>
      <name val="Times New Roman"/>
      <family val="1"/>
    </font>
    <font>
      <b/>
      <i/>
      <sz val="10"/>
      <name val="Times New Roman"/>
      <family val="1"/>
    </font>
    <font>
      <sz val="12"/>
      <color theme="1"/>
      <name val="Times New Roman"/>
      <family val="2"/>
    </font>
    <font>
      <sz val="11"/>
      <color theme="1"/>
      <name val="Calibri"/>
      <family val="2"/>
      <scheme val="minor"/>
    </font>
    <font>
      <sz val="14"/>
      <color theme="1"/>
      <name val="Calibri"/>
      <family val="2"/>
      <charset val="163"/>
      <scheme val="minor"/>
    </font>
    <font>
      <sz val="11"/>
      <color theme="1"/>
      <name val="Times New Roman"/>
      <family val="2"/>
    </font>
    <font>
      <sz val="14"/>
      <color theme="1"/>
      <name val="Times New Roman"/>
      <family val="2"/>
      <charset val="163"/>
    </font>
    <font>
      <sz val="11"/>
      <color theme="1"/>
      <name val="Times New Roman"/>
      <family val="2"/>
      <charset val="163"/>
    </font>
    <font>
      <sz val="11"/>
      <color theme="1"/>
      <name val="Calibri"/>
      <family val="2"/>
      <charset val="163"/>
      <scheme val="minor"/>
    </font>
    <font>
      <sz val="11"/>
      <color theme="1"/>
      <name val="Arial"/>
      <family val="2"/>
    </font>
    <font>
      <b/>
      <sz val="11"/>
      <color theme="1"/>
      <name val="Times New Roman"/>
      <family val="1"/>
    </font>
    <font>
      <sz val="11"/>
      <color theme="1"/>
      <name val="Times New Roman"/>
      <family val="1"/>
    </font>
    <font>
      <i/>
      <sz val="11"/>
      <color theme="1"/>
      <name val="Times New Roman"/>
      <family val="1"/>
    </font>
    <font>
      <sz val="11"/>
      <color rgb="FFFF0000"/>
      <name val="Times New Roman"/>
      <family val="1"/>
    </font>
    <font>
      <sz val="13"/>
      <color rgb="FFFF0000"/>
      <name val="Times New Roman"/>
      <family val="1"/>
    </font>
  </fonts>
  <fills count="4">
    <fill>
      <patternFill patternType="none"/>
    </fill>
    <fill>
      <patternFill patternType="gray125"/>
    </fill>
    <fill>
      <patternFill patternType="solid">
        <fgColor indexed="9"/>
        <bgColor indexed="64"/>
      </patternFill>
    </fill>
    <fill>
      <patternFill patternType="solid">
        <fgColor indexed="1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hair">
        <color indexed="64"/>
      </bottom>
      <diagonal/>
    </border>
  </borders>
  <cellStyleXfs count="250">
    <xf numFmtId="0" fontId="0" fillId="0" borderId="0"/>
    <xf numFmtId="172" fontId="13" fillId="0" borderId="0" applyFont="0" applyFill="0" applyBorder="0" applyAlignment="0" applyProtection="0"/>
    <xf numFmtId="0" fontId="21" fillId="0" borderId="0" applyFont="0" applyFill="0" applyBorder="0" applyAlignment="0" applyProtection="0"/>
    <xf numFmtId="173" fontId="13" fillId="0" borderId="0" applyFont="0" applyFill="0" applyBorder="0" applyAlignment="0" applyProtection="0"/>
    <xf numFmtId="0" fontId="13" fillId="0" borderId="0" applyNumberFormat="0" applyFill="0" applyBorder="0" applyAlignment="0" applyProtection="0"/>
    <xf numFmtId="40" fontId="21" fillId="0" borderId="0" applyFont="0" applyFill="0" applyBorder="0" applyAlignment="0" applyProtection="0"/>
    <xf numFmtId="38" fontId="21" fillId="0" borderId="0" applyFont="0" applyFill="0" applyBorder="0" applyAlignment="0" applyProtection="0"/>
    <xf numFmtId="10" fontId="13" fillId="0" borderId="0" applyFont="0" applyFill="0" applyBorder="0" applyAlignment="0" applyProtection="0"/>
    <xf numFmtId="0" fontId="22" fillId="0" borderId="0"/>
    <xf numFmtId="0" fontId="13" fillId="0" borderId="0" applyFont="0" applyFill="0" applyBorder="0" applyAlignment="0" applyProtection="0"/>
    <xf numFmtId="0" fontId="13" fillId="0" borderId="0" applyFont="0" applyFill="0" applyBorder="0" applyAlignment="0" applyProtection="0"/>
    <xf numFmtId="0" fontId="23" fillId="0" borderId="0"/>
    <xf numFmtId="0" fontId="13" fillId="0" borderId="0" applyNumberFormat="0" applyFill="0" applyBorder="0" applyAlignment="0" applyProtection="0"/>
    <xf numFmtId="0" fontId="13" fillId="0" borderId="0"/>
    <xf numFmtId="0" fontId="24" fillId="0" borderId="0" applyFont="0" applyFill="0" applyBorder="0" applyAlignment="0" applyProtection="0"/>
    <xf numFmtId="0" fontId="24" fillId="0" borderId="0" applyFont="0" applyFill="0" applyBorder="0" applyAlignment="0" applyProtection="0"/>
    <xf numFmtId="174" fontId="25" fillId="0" borderId="0" applyFont="0" applyFill="0" applyBorder="0" applyAlignment="0" applyProtection="0"/>
    <xf numFmtId="0" fontId="24" fillId="0" borderId="0" applyFont="0" applyFill="0" applyBorder="0" applyAlignment="0" applyProtection="0"/>
    <xf numFmtId="175" fontId="25" fillId="0" borderId="0" applyFont="0" applyFill="0" applyBorder="0" applyAlignment="0" applyProtection="0"/>
    <xf numFmtId="0" fontId="24" fillId="0" borderId="0" applyFont="0" applyFill="0" applyBorder="0" applyAlignment="0" applyProtection="0"/>
    <xf numFmtId="0" fontId="26" fillId="0" borderId="0"/>
    <xf numFmtId="0" fontId="13" fillId="0" borderId="0"/>
    <xf numFmtId="0" fontId="24" fillId="0" borderId="0"/>
    <xf numFmtId="0" fontId="24" fillId="0" borderId="0"/>
    <xf numFmtId="0" fontId="27" fillId="0" borderId="0"/>
    <xf numFmtId="0" fontId="28" fillId="0" borderId="0"/>
    <xf numFmtId="43" fontId="81" fillId="0" borderId="0" applyFont="0" applyFill="0" applyBorder="0" applyAlignment="0" applyProtection="0"/>
    <xf numFmtId="0" fontId="29" fillId="0" borderId="1"/>
    <xf numFmtId="168" fontId="30" fillId="0" borderId="0" applyFont="0" applyFill="0" applyBorder="0" applyAlignment="0" applyProtection="0"/>
    <xf numFmtId="41" fontId="30" fillId="0" borderId="0" applyFont="0" applyFill="0" applyBorder="0" applyAlignment="0" applyProtection="0"/>
    <xf numFmtId="41"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41" fontId="31" fillId="0" borderId="0" applyFont="0" applyFill="0" applyBorder="0" applyAlignment="0" applyProtection="0"/>
    <xf numFmtId="0" fontId="16" fillId="0" borderId="0" applyFont="0" applyFill="0" applyBorder="0" applyAlignment="0" applyProtection="0"/>
    <xf numFmtId="169" fontId="32" fillId="0" borderId="0" applyFont="0" applyFill="0" applyBorder="0" applyAlignment="0" applyProtection="0"/>
    <xf numFmtId="169" fontId="33" fillId="0" borderId="0" applyFont="0" applyFill="0" applyBorder="0" applyAlignment="0" applyProtection="0"/>
    <xf numFmtId="43" fontId="13" fillId="0" borderId="0" applyFont="0" applyFill="0" applyBorder="0" applyAlignment="0" applyProtection="0"/>
    <xf numFmtId="164" fontId="30" fillId="0" borderId="0" applyFont="0" applyFill="0" applyBorder="0" applyAlignment="0" applyProtection="0"/>
    <xf numFmtId="43" fontId="82" fillId="0" borderId="0" applyFont="0" applyFill="0" applyBorder="0" applyAlignment="0" applyProtection="0"/>
    <xf numFmtId="43" fontId="5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176" fontId="13" fillId="0" borderId="0" applyFont="0" applyFill="0" applyBorder="0" applyAlignment="0" applyProtection="0"/>
    <xf numFmtId="17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169" fontId="30" fillId="0" borderId="0" applyFont="0" applyFill="0" applyBorder="0" applyAlignment="0" applyProtection="0"/>
    <xf numFmtId="43" fontId="16" fillId="0" borderId="0" applyFont="0" applyFill="0" applyBorder="0" applyAlignment="0" applyProtection="0"/>
    <xf numFmtId="17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176" fontId="82" fillId="0" borderId="0" applyFont="0" applyFill="0" applyBorder="0" applyAlignment="0" applyProtection="0"/>
    <xf numFmtId="169" fontId="16"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4" fontId="16" fillId="0" borderId="0" applyFont="0" applyFill="0" applyBorder="0" applyAlignment="0" applyProtection="0"/>
    <xf numFmtId="167" fontId="16" fillId="0" borderId="0" applyFont="0" applyFill="0" applyBorder="0" applyAlignment="0" applyProtection="0"/>
    <xf numFmtId="43" fontId="34" fillId="0" borderId="0" applyFont="0" applyFill="0" applyBorder="0" applyAlignment="0" applyProtection="0"/>
    <xf numFmtId="43" fontId="16" fillId="0" borderId="0" applyFont="0" applyFill="0" applyBorder="0" applyAlignment="0" applyProtection="0"/>
    <xf numFmtId="169" fontId="30" fillId="0" borderId="0" applyFont="0" applyFill="0" applyBorder="0" applyAlignment="0" applyProtection="0"/>
    <xf numFmtId="176" fontId="30" fillId="0" borderId="0" applyFont="0" applyFill="0" applyBorder="0" applyAlignment="0" applyProtection="0"/>
    <xf numFmtId="0" fontId="16" fillId="0" borderId="0" applyFont="0" applyFill="0" applyBorder="0" applyAlignment="0" applyProtection="0"/>
    <xf numFmtId="3" fontId="13" fillId="0" borderId="0" applyFont="0" applyFill="0" applyBorder="0" applyAlignment="0" applyProtection="0"/>
    <xf numFmtId="0" fontId="35" fillId="0" borderId="2" applyNumberFormat="0" applyFont="0" applyAlignment="0">
      <alignment horizontal="center" vertical="center"/>
    </xf>
    <xf numFmtId="166" fontId="13" fillId="0" borderId="0" applyFont="0" applyFill="0" applyBorder="0" applyAlignment="0" applyProtection="0"/>
    <xf numFmtId="177" fontId="13" fillId="0" borderId="0" applyFont="0" applyFill="0" applyBorder="0" applyAlignment="0" applyProtection="0"/>
    <xf numFmtId="0" fontId="13" fillId="0" borderId="0" applyFont="0" applyFill="0" applyBorder="0" applyAlignment="0" applyProtection="0"/>
    <xf numFmtId="169" fontId="30" fillId="0" borderId="0" applyFont="0" applyFill="0" applyBorder="0" applyAlignment="0" applyProtection="0"/>
    <xf numFmtId="178" fontId="36" fillId="0" borderId="0" applyFont="0" applyFill="0" applyBorder="0" applyAlignment="0" applyProtection="0"/>
    <xf numFmtId="179" fontId="36" fillId="0" borderId="0" applyFont="0" applyFill="0" applyBorder="0" applyAlignment="0" applyProtection="0"/>
    <xf numFmtId="0" fontId="37" fillId="0" borderId="0"/>
    <xf numFmtId="2" fontId="13" fillId="0" borderId="0" applyFont="0" applyFill="0" applyBorder="0" applyAlignment="0" applyProtection="0"/>
    <xf numFmtId="38" fontId="38" fillId="2" borderId="0" applyNumberFormat="0" applyBorder="0" applyAlignment="0" applyProtection="0"/>
    <xf numFmtId="0" fontId="39" fillId="0" borderId="0">
      <alignment horizontal="left"/>
    </xf>
    <xf numFmtId="0" fontId="40" fillId="0" borderId="3" applyNumberFormat="0" applyAlignment="0" applyProtection="0">
      <alignment horizontal="left" vertical="center"/>
    </xf>
    <xf numFmtId="0" fontId="40" fillId="0" borderId="4">
      <alignment horizontal="left" vertical="center"/>
    </xf>
    <xf numFmtId="180" fontId="36" fillId="0" borderId="0">
      <protection locked="0"/>
    </xf>
    <xf numFmtId="180" fontId="36" fillId="0" borderId="0">
      <protection locked="0"/>
    </xf>
    <xf numFmtId="10" fontId="38" fillId="2" borderId="1" applyNumberFormat="0" applyBorder="0" applyAlignment="0" applyProtection="0"/>
    <xf numFmtId="0" fontId="41" fillId="0" borderId="0"/>
    <xf numFmtId="38" fontId="42" fillId="0" borderId="0" applyFont="0" applyFill="0" applyBorder="0" applyAlignment="0" applyProtection="0"/>
    <xf numFmtId="40" fontId="42" fillId="0" borderId="0" applyFont="0" applyFill="0" applyBorder="0" applyAlignment="0" applyProtection="0"/>
    <xf numFmtId="0" fontId="43" fillId="0" borderId="5"/>
    <xf numFmtId="181" fontId="42" fillId="0" borderId="0" applyFont="0" applyFill="0" applyBorder="0" applyAlignment="0" applyProtection="0"/>
    <xf numFmtId="182" fontId="42" fillId="0" borderId="0" applyFont="0" applyFill="0" applyBorder="0" applyAlignment="0" applyProtection="0"/>
    <xf numFmtId="0" fontId="44" fillId="0" borderId="0" applyNumberFormat="0" applyFont="0" applyFill="0" applyAlignment="0"/>
    <xf numFmtId="0" fontId="27" fillId="0" borderId="0"/>
    <xf numFmtId="0" fontId="83" fillId="0" borderId="0"/>
    <xf numFmtId="0" fontId="16" fillId="0" borderId="0"/>
    <xf numFmtId="0" fontId="8" fillId="0" borderId="0"/>
    <xf numFmtId="0" fontId="13" fillId="0" borderId="0"/>
    <xf numFmtId="0" fontId="82" fillId="0" borderId="0"/>
    <xf numFmtId="0" fontId="82" fillId="0" borderId="0"/>
    <xf numFmtId="0" fontId="17" fillId="0" borderId="0"/>
    <xf numFmtId="0" fontId="13" fillId="0" borderId="0"/>
    <xf numFmtId="0" fontId="13" fillId="0" borderId="0"/>
    <xf numFmtId="0" fontId="82" fillId="0" borderId="0"/>
    <xf numFmtId="0" fontId="13" fillId="0" borderId="0"/>
    <xf numFmtId="0" fontId="13" fillId="0" borderId="0"/>
    <xf numFmtId="0" fontId="13" fillId="0" borderId="0"/>
    <xf numFmtId="0" fontId="13" fillId="0" borderId="0"/>
    <xf numFmtId="0" fontId="13" fillId="0" borderId="0"/>
    <xf numFmtId="0" fontId="5" fillId="0" borderId="0"/>
    <xf numFmtId="0" fontId="84" fillId="0" borderId="0"/>
    <xf numFmtId="0" fontId="45" fillId="0" borderId="0"/>
    <xf numFmtId="0" fontId="8" fillId="0" borderId="0"/>
    <xf numFmtId="0" fontId="13" fillId="0" borderId="0"/>
    <xf numFmtId="0" fontId="3" fillId="0" borderId="0"/>
    <xf numFmtId="0" fontId="5" fillId="0" borderId="0"/>
    <xf numFmtId="0" fontId="5" fillId="0" borderId="0"/>
    <xf numFmtId="0" fontId="84" fillId="0" borderId="0"/>
    <xf numFmtId="0" fontId="13" fillId="0" borderId="0"/>
    <xf numFmtId="0" fontId="13" fillId="0" borderId="0"/>
    <xf numFmtId="0" fontId="13" fillId="0" borderId="0"/>
    <xf numFmtId="0" fontId="18" fillId="0" borderId="0"/>
    <xf numFmtId="0" fontId="85" fillId="0" borderId="0"/>
    <xf numFmtId="0" fontId="46" fillId="0" borderId="0"/>
    <xf numFmtId="0" fontId="13" fillId="0" borderId="0"/>
    <xf numFmtId="0" fontId="13" fillId="0" borderId="0"/>
    <xf numFmtId="0" fontId="13" fillId="0" borderId="0"/>
    <xf numFmtId="0" fontId="13" fillId="0" borderId="0"/>
    <xf numFmtId="0" fontId="18" fillId="0" borderId="0"/>
    <xf numFmtId="0" fontId="59" fillId="0" borderId="0"/>
    <xf numFmtId="0" fontId="1" fillId="0" borderId="0"/>
    <xf numFmtId="0" fontId="81" fillId="0" borderId="0"/>
    <xf numFmtId="0" fontId="81" fillId="0" borderId="0"/>
    <xf numFmtId="0" fontId="81" fillId="0" borderId="0"/>
    <xf numFmtId="0" fontId="86" fillId="0" borderId="0"/>
    <xf numFmtId="0" fontId="3" fillId="0" borderId="0"/>
    <xf numFmtId="0" fontId="13" fillId="0" borderId="0"/>
    <xf numFmtId="0" fontId="12" fillId="0" borderId="0" applyProtection="0"/>
    <xf numFmtId="0" fontId="82" fillId="0" borderId="0"/>
    <xf numFmtId="0" fontId="60" fillId="0" borderId="0"/>
    <xf numFmtId="0" fontId="86"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4" fillId="0" borderId="0"/>
    <xf numFmtId="0" fontId="13" fillId="0" borderId="0"/>
    <xf numFmtId="0" fontId="87"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7" fillId="0" borderId="0"/>
    <xf numFmtId="0" fontId="13" fillId="0" borderId="0"/>
    <xf numFmtId="0" fontId="30" fillId="0" borderId="0"/>
    <xf numFmtId="0" fontId="88" fillId="0" borderId="0"/>
    <xf numFmtId="0" fontId="87" fillId="0" borderId="0"/>
    <xf numFmtId="0" fontId="81" fillId="0" borderId="0"/>
    <xf numFmtId="0" fontId="18" fillId="0" borderId="0"/>
    <xf numFmtId="0" fontId="29" fillId="0" borderId="0"/>
    <xf numFmtId="0" fontId="26" fillId="0" borderId="0"/>
    <xf numFmtId="0" fontId="13" fillId="0" borderId="0"/>
    <xf numFmtId="0" fontId="13" fillId="0" borderId="0"/>
    <xf numFmtId="0" fontId="34" fillId="0" borderId="0"/>
    <xf numFmtId="0" fontId="29" fillId="0" borderId="0"/>
    <xf numFmtId="0" fontId="30" fillId="0" borderId="0"/>
    <xf numFmtId="0" fontId="8" fillId="0" borderId="0"/>
    <xf numFmtId="0" fontId="13" fillId="0" borderId="0"/>
    <xf numFmtId="0" fontId="8" fillId="0" borderId="0"/>
    <xf numFmtId="0" fontId="11" fillId="0" borderId="0"/>
    <xf numFmtId="0" fontId="13" fillId="0" borderId="0" applyFont="0" applyFill="0" applyBorder="0" applyAlignment="0" applyProtection="0"/>
    <xf numFmtId="0" fontId="15" fillId="0" borderId="0"/>
    <xf numFmtId="10" fontId="13" fillId="0" borderId="0" applyFont="0" applyFill="0" applyBorder="0" applyAlignment="0" applyProtection="0"/>
    <xf numFmtId="9" fontId="30" fillId="0" borderId="0" applyFont="0" applyFill="0" applyBorder="0" applyAlignment="0" applyProtection="0"/>
    <xf numFmtId="9" fontId="82" fillId="0" borderId="0" applyFont="0" applyFill="0" applyBorder="0" applyAlignment="0" applyProtection="0"/>
    <xf numFmtId="9" fontId="36"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33" fillId="0" borderId="0" applyFont="0" applyFill="0" applyBorder="0" applyAlignment="0" applyProtection="0"/>
    <xf numFmtId="3" fontId="47" fillId="0" borderId="6">
      <alignment horizontal="right" wrapText="1"/>
    </xf>
    <xf numFmtId="0" fontId="41" fillId="0" borderId="0"/>
    <xf numFmtId="0" fontId="30" fillId="0" borderId="0" applyNumberFormat="0" applyFill="0" applyBorder="0" applyAlignment="0" applyProtection="0"/>
    <xf numFmtId="0" fontId="43" fillId="0" borderId="0"/>
    <xf numFmtId="183" fontId="48" fillId="0" borderId="7">
      <alignment horizontal="right" vertical="center"/>
    </xf>
    <xf numFmtId="184" fontId="48" fillId="0" borderId="7">
      <alignment horizontal="center"/>
    </xf>
    <xf numFmtId="0" fontId="49" fillId="0" borderId="0"/>
    <xf numFmtId="0" fontId="26" fillId="0" borderId="0">
      <alignment wrapText="1"/>
    </xf>
    <xf numFmtId="0" fontId="26" fillId="0" borderId="0">
      <alignment wrapText="1" shrinkToFit="1"/>
    </xf>
    <xf numFmtId="0" fontId="26" fillId="0" borderId="0">
      <alignment horizontal="center" vertical="center" wrapText="1" shrinkToFit="1"/>
    </xf>
    <xf numFmtId="0" fontId="50" fillId="3" borderId="1">
      <alignment horizontal="center" vertical="center"/>
      <protection hidden="1"/>
    </xf>
    <xf numFmtId="185" fontId="48" fillId="0" borderId="0"/>
    <xf numFmtId="186" fontId="48" fillId="0" borderId="1"/>
    <xf numFmtId="187" fontId="36" fillId="0" borderId="0" applyFont="0" applyFill="0" applyBorder="0" applyAlignment="0" applyProtection="0"/>
    <xf numFmtId="171" fontId="36" fillId="0" borderId="0" applyFont="0" applyFill="0" applyBorder="0" applyAlignment="0" applyProtection="0"/>
    <xf numFmtId="0" fontId="51" fillId="0" borderId="0" applyFont="0" applyFill="0" applyBorder="0" applyAlignment="0" applyProtection="0"/>
    <xf numFmtId="0" fontId="51" fillId="0" borderId="0" applyFont="0" applyFill="0" applyBorder="0" applyAlignment="0" applyProtection="0"/>
    <xf numFmtId="0" fontId="3" fillId="0" borderId="0">
      <alignment vertical="center"/>
    </xf>
    <xf numFmtId="40" fontId="52" fillId="0" borderId="0" applyFont="0" applyFill="0" applyBorder="0" applyAlignment="0" applyProtection="0"/>
    <xf numFmtId="38" fontId="52" fillId="0" borderId="0" applyFont="0" applyFill="0" applyBorder="0" applyAlignment="0" applyProtection="0"/>
    <xf numFmtId="0" fontId="52" fillId="0" borderId="0" applyFont="0" applyFill="0" applyBorder="0" applyAlignment="0" applyProtection="0"/>
    <xf numFmtId="0" fontId="52" fillId="0" borderId="0" applyFont="0" applyFill="0" applyBorder="0" applyAlignment="0" applyProtection="0"/>
    <xf numFmtId="9" fontId="53" fillId="0" borderId="0" applyFont="0" applyFill="0" applyBorder="0" applyAlignment="0" applyProtection="0"/>
    <xf numFmtId="0" fontId="54" fillId="0" borderId="0"/>
    <xf numFmtId="0" fontId="55" fillId="0" borderId="0" applyFont="0" applyFill="0" applyBorder="0" applyAlignment="0" applyProtection="0"/>
    <xf numFmtId="0" fontId="55" fillId="0" borderId="0" applyFont="0" applyFill="0" applyBorder="0" applyAlignment="0" applyProtection="0"/>
    <xf numFmtId="188" fontId="55" fillId="0" borderId="0" applyFont="0" applyFill="0" applyBorder="0" applyAlignment="0" applyProtection="0"/>
    <xf numFmtId="189" fontId="55" fillId="0" borderId="0" applyFont="0" applyFill="0" applyBorder="0" applyAlignment="0" applyProtection="0"/>
    <xf numFmtId="0" fontId="56" fillId="0" borderId="0"/>
    <xf numFmtId="0" fontId="44" fillId="0" borderId="0"/>
    <xf numFmtId="165" fontId="57" fillId="0" borderId="0" applyFont="0" applyFill="0" applyBorder="0" applyAlignment="0" applyProtection="0"/>
    <xf numFmtId="167" fontId="57" fillId="0" borderId="0" applyFont="0" applyFill="0" applyBorder="0" applyAlignment="0" applyProtection="0"/>
    <xf numFmtId="190" fontId="57" fillId="0" borderId="0" applyFont="0" applyFill="0" applyBorder="0" applyAlignment="0" applyProtection="0"/>
    <xf numFmtId="191" fontId="58" fillId="0" borderId="0" applyFont="0" applyFill="0" applyBorder="0" applyAlignment="0" applyProtection="0"/>
    <xf numFmtId="192" fontId="57" fillId="0" borderId="0" applyFont="0" applyFill="0" applyBorder="0" applyAlignment="0" applyProtection="0"/>
    <xf numFmtId="0" fontId="13" fillId="0" borderId="0"/>
  </cellStyleXfs>
  <cellXfs count="401">
    <xf numFmtId="0" fontId="0" fillId="0" borderId="0" xfId="0"/>
    <xf numFmtId="0" fontId="3" fillId="0" borderId="0" xfId="0" applyFont="1"/>
    <xf numFmtId="0" fontId="7" fillId="0" borderId="0" xfId="0" applyFont="1"/>
    <xf numFmtId="0" fontId="4" fillId="0" borderId="0" xfId="0" applyFont="1"/>
    <xf numFmtId="171" fontId="7" fillId="0" borderId="8" xfId="26" applyNumberFormat="1" applyFont="1" applyFill="1" applyBorder="1"/>
    <xf numFmtId="0" fontId="7" fillId="0" borderId="8" xfId="0" applyFont="1" applyBorder="1" applyAlignment="1">
      <alignment horizontal="center"/>
    </xf>
    <xf numFmtId="0" fontId="4" fillId="0" borderId="8" xfId="0" applyFont="1" applyBorder="1" applyAlignment="1">
      <alignment vertical="center" wrapText="1"/>
    </xf>
    <xf numFmtId="171" fontId="19" fillId="0" borderId="8" xfId="45" applyNumberFormat="1" applyFont="1" applyBorder="1"/>
    <xf numFmtId="0" fontId="9" fillId="0" borderId="8" xfId="170" applyFont="1" applyBorder="1" applyAlignment="1">
      <alignment horizontal="center" vertical="center"/>
    </xf>
    <xf numFmtId="0" fontId="9" fillId="0" borderId="8" xfId="170" applyFont="1" applyBorder="1" applyAlignment="1">
      <alignment wrapText="1"/>
    </xf>
    <xf numFmtId="0" fontId="19" fillId="0" borderId="8" xfId="170" applyFont="1" applyBorder="1" applyAlignment="1">
      <alignment horizontal="center" vertical="center"/>
    </xf>
    <xf numFmtId="0" fontId="19" fillId="0" borderId="8" xfId="170" applyFont="1" applyBorder="1" applyAlignment="1">
      <alignment wrapText="1"/>
    </xf>
    <xf numFmtId="0" fontId="20" fillId="0" borderId="8" xfId="170" applyFont="1" applyBorder="1" applyAlignment="1">
      <alignment horizontal="center" vertical="center"/>
    </xf>
    <xf numFmtId="0" fontId="20" fillId="0" borderId="8" xfId="170" applyFont="1" applyBorder="1" applyAlignment="1">
      <alignment wrapText="1"/>
    </xf>
    <xf numFmtId="0" fontId="9" fillId="0" borderId="8" xfId="170" applyFont="1" applyBorder="1" applyAlignment="1">
      <alignment horizontal="left" vertical="center" wrapText="1"/>
    </xf>
    <xf numFmtId="0" fontId="9" fillId="0" borderId="8" xfId="170" applyFont="1" applyBorder="1" applyAlignment="1">
      <alignment horizontal="center" vertical="center" wrapText="1"/>
    </xf>
    <xf numFmtId="0" fontId="26" fillId="0" borderId="0" xfId="173" applyFont="1"/>
    <xf numFmtId="0" fontId="69" fillId="0" borderId="0" xfId="173" applyFont="1"/>
    <xf numFmtId="0" fontId="70" fillId="0" borderId="1" xfId="173" applyFont="1" applyBorder="1" applyAlignment="1">
      <alignment horizontal="center" vertical="center"/>
    </xf>
    <xf numFmtId="171" fontId="70" fillId="0" borderId="1" xfId="26" quotePrefix="1" applyNumberFormat="1" applyFont="1" applyBorder="1" applyAlignment="1">
      <alignment horizontal="center" vertical="center"/>
    </xf>
    <xf numFmtId="171" fontId="70" fillId="0" borderId="1" xfId="26" applyNumberFormat="1" applyFont="1" applyBorder="1" applyAlignment="1">
      <alignment horizontal="center" vertical="center"/>
    </xf>
    <xf numFmtId="0" fontId="70" fillId="0" borderId="0" xfId="173" applyFont="1" applyAlignment="1">
      <alignment vertical="center"/>
    </xf>
    <xf numFmtId="0" fontId="68" fillId="0" borderId="2" xfId="173" applyFont="1" applyBorder="1" applyAlignment="1">
      <alignment horizontal="center"/>
    </xf>
    <xf numFmtId="0" fontId="71" fillId="0" borderId="2" xfId="173" applyFont="1" applyBorder="1"/>
    <xf numFmtId="171" fontId="68" fillId="0" borderId="2" xfId="26" applyNumberFormat="1" applyFont="1" applyBorder="1"/>
    <xf numFmtId="0" fontId="67" fillId="0" borderId="0" xfId="173" applyFont="1"/>
    <xf numFmtId="0" fontId="68" fillId="0" borderId="8" xfId="173" applyFont="1" applyBorder="1" applyAlignment="1">
      <alignment horizontal="center"/>
    </xf>
    <xf numFmtId="0" fontId="68" fillId="0" borderId="8" xfId="173" applyFont="1" applyBorder="1"/>
    <xf numFmtId="171" fontId="68" fillId="0" borderId="8" xfId="26" applyNumberFormat="1" applyFont="1" applyBorder="1"/>
    <xf numFmtId="0" fontId="69" fillId="0" borderId="8" xfId="173" quotePrefix="1" applyFont="1" applyBorder="1" applyAlignment="1">
      <alignment horizontal="center"/>
    </xf>
    <xf numFmtId="0" fontId="69" fillId="0" borderId="8" xfId="173" applyFont="1" applyBorder="1"/>
    <xf numFmtId="3" fontId="69" fillId="0" borderId="8" xfId="170" applyNumberFormat="1" applyFont="1" applyBorder="1"/>
    <xf numFmtId="171" fontId="69" fillId="0" borderId="8" xfId="26" applyNumberFormat="1" applyFont="1" applyBorder="1"/>
    <xf numFmtId="0" fontId="69" fillId="0" borderId="8" xfId="173" applyFont="1" applyBorder="1" applyAlignment="1">
      <alignment horizontal="center"/>
    </xf>
    <xf numFmtId="3" fontId="68" fillId="0" borderId="8" xfId="170" applyNumberFormat="1" applyFont="1" applyBorder="1"/>
    <xf numFmtId="0" fontId="72" fillId="0" borderId="8" xfId="173" applyFont="1" applyBorder="1" applyAlignment="1">
      <alignment horizontal="center"/>
    </xf>
    <xf numFmtId="0" fontId="72" fillId="0" borderId="8" xfId="173" applyFont="1" applyBorder="1"/>
    <xf numFmtId="171" fontId="72" fillId="0" borderId="8" xfId="26" applyNumberFormat="1" applyFont="1" applyBorder="1"/>
    <xf numFmtId="0" fontId="66" fillId="0" borderId="0" xfId="173" applyFont="1"/>
    <xf numFmtId="171" fontId="69" fillId="0" borderId="8" xfId="26" applyNumberFormat="1" applyFont="1" applyFill="1" applyBorder="1"/>
    <xf numFmtId="171" fontId="73" fillId="0" borderId="8" xfId="26" applyNumberFormat="1" applyFont="1" applyFill="1" applyBorder="1"/>
    <xf numFmtId="0" fontId="69" fillId="0" borderId="9" xfId="173" applyFont="1" applyBorder="1"/>
    <xf numFmtId="171" fontId="69" fillId="0" borderId="9" xfId="26" applyNumberFormat="1" applyFont="1" applyBorder="1"/>
    <xf numFmtId="0" fontId="65" fillId="0" borderId="0" xfId="173" applyFont="1"/>
    <xf numFmtId="171" fontId="67" fillId="0" borderId="0" xfId="26" applyNumberFormat="1" applyFont="1"/>
    <xf numFmtId="171" fontId="66" fillId="0" borderId="0" xfId="26" applyNumberFormat="1" applyFont="1"/>
    <xf numFmtId="0" fontId="66" fillId="0" borderId="0" xfId="173" quotePrefix="1" applyFont="1"/>
    <xf numFmtId="171" fontId="26" fillId="0" borderId="0" xfId="26" applyNumberFormat="1" applyFont="1"/>
    <xf numFmtId="171" fontId="4" fillId="0" borderId="8" xfId="26" applyNumberFormat="1" applyFont="1" applyFill="1" applyBorder="1"/>
    <xf numFmtId="171" fontId="19" fillId="0" borderId="0" xfId="26" applyNumberFormat="1" applyFont="1" applyFill="1"/>
    <xf numFmtId="0" fontId="26" fillId="0" borderId="0" xfId="128" applyFont="1"/>
    <xf numFmtId="0" fontId="66" fillId="0" borderId="0" xfId="128" applyFont="1" applyAlignment="1">
      <alignment horizontal="left"/>
    </xf>
    <xf numFmtId="0" fontId="69" fillId="0" borderId="0" xfId="128" applyFont="1"/>
    <xf numFmtId="176" fontId="68" fillId="0" borderId="2" xfId="26" applyNumberFormat="1" applyFont="1" applyBorder="1"/>
    <xf numFmtId="0" fontId="68" fillId="0" borderId="8" xfId="0" applyFont="1" applyBorder="1" applyAlignment="1">
      <alignment horizontal="center"/>
    </xf>
    <xf numFmtId="0" fontId="68" fillId="0" borderId="8" xfId="0" applyFont="1" applyBorder="1"/>
    <xf numFmtId="176" fontId="68" fillId="0" borderId="8" xfId="26" applyNumberFormat="1" applyFont="1" applyBorder="1"/>
    <xf numFmtId="0" fontId="68" fillId="0" borderId="0" xfId="128" applyFont="1"/>
    <xf numFmtId="0" fontId="72" fillId="0" borderId="0" xfId="128" applyFont="1"/>
    <xf numFmtId="0" fontId="69" fillId="0" borderId="8" xfId="0" applyFont="1" applyBorder="1" applyAlignment="1">
      <alignment horizontal="center"/>
    </xf>
    <xf numFmtId="0" fontId="69" fillId="0" borderId="8" xfId="0" applyFont="1" applyBorder="1"/>
    <xf numFmtId="176" fontId="69" fillId="0" borderId="8" xfId="26" applyNumberFormat="1" applyFont="1" applyBorder="1"/>
    <xf numFmtId="0" fontId="72" fillId="0" borderId="8" xfId="0" applyFont="1" applyBorder="1" applyAlignment="1">
      <alignment horizontal="center"/>
    </xf>
    <xf numFmtId="0" fontId="72" fillId="0" borderId="8" xfId="0" applyFont="1" applyBorder="1"/>
    <xf numFmtId="176" fontId="72" fillId="0" borderId="8" xfId="26" applyNumberFormat="1" applyFont="1" applyBorder="1"/>
    <xf numFmtId="0" fontId="69" fillId="0" borderId="8" xfId="0" applyFont="1" applyBorder="1" applyAlignment="1">
      <alignment horizontal="left"/>
    </xf>
    <xf numFmtId="176" fontId="69" fillId="0" borderId="8" xfId="26" applyNumberFormat="1" applyFont="1" applyBorder="1" applyAlignment="1">
      <alignment horizontal="left"/>
    </xf>
    <xf numFmtId="0" fontId="69" fillId="0" borderId="0" xfId="128" applyFont="1" applyAlignment="1">
      <alignment horizontal="left"/>
    </xf>
    <xf numFmtId="0" fontId="69" fillId="0" borderId="8" xfId="153" applyFont="1" applyBorder="1" applyAlignment="1">
      <alignment horizontal="left" vertical="center" wrapText="1"/>
    </xf>
    <xf numFmtId="0" fontId="69" fillId="0" borderId="8" xfId="0" applyFont="1" applyBorder="1" applyAlignment="1">
      <alignment wrapText="1"/>
    </xf>
    <xf numFmtId="0" fontId="69" fillId="0" borderId="8" xfId="0" quotePrefix="1" applyFont="1" applyBorder="1"/>
    <xf numFmtId="0" fontId="69" fillId="0" borderId="8" xfId="0" applyFont="1" applyBorder="1" applyAlignment="1">
      <alignment horizontal="center" vertical="center"/>
    </xf>
    <xf numFmtId="0" fontId="69" fillId="0" borderId="8" xfId="0" applyFont="1" applyBorder="1" applyAlignment="1">
      <alignment horizontal="left" vertical="center" wrapText="1"/>
    </xf>
    <xf numFmtId="0" fontId="69" fillId="0" borderId="0" xfId="128" applyFont="1" applyAlignment="1">
      <alignment horizontal="center" vertical="center" wrapText="1"/>
    </xf>
    <xf numFmtId="0" fontId="75" fillId="0" borderId="8" xfId="0" applyFont="1" applyBorder="1"/>
    <xf numFmtId="0" fontId="67" fillId="0" borderId="9" xfId="128" applyFont="1" applyBorder="1"/>
    <xf numFmtId="176" fontId="26" fillId="0" borderId="0" xfId="26" applyNumberFormat="1" applyFont="1"/>
    <xf numFmtId="176" fontId="70" fillId="0" borderId="1" xfId="26" quotePrefix="1" applyNumberFormat="1" applyFont="1" applyBorder="1" applyAlignment="1">
      <alignment horizontal="center" vertical="center"/>
    </xf>
    <xf numFmtId="176" fontId="69" fillId="0" borderId="9" xfId="26" applyNumberFormat="1" applyFont="1" applyBorder="1"/>
    <xf numFmtId="176" fontId="65" fillId="0" borderId="0" xfId="26" applyNumberFormat="1" applyFont="1"/>
    <xf numFmtId="0" fontId="74" fillId="0" borderId="8" xfId="0" applyFont="1" applyBorder="1" applyAlignment="1">
      <alignment horizontal="center" vertical="center"/>
    </xf>
    <xf numFmtId="171" fontId="74" fillId="0" borderId="8" xfId="26" applyNumberFormat="1" applyFont="1" applyBorder="1" applyAlignment="1">
      <alignment vertical="center"/>
    </xf>
    <xf numFmtId="171" fontId="8" fillId="0" borderId="0" xfId="26" applyNumberFormat="1" applyFont="1" applyFill="1"/>
    <xf numFmtId="171" fontId="76" fillId="0" borderId="0" xfId="26" applyNumberFormat="1" applyFont="1" applyFill="1" applyBorder="1" applyAlignment="1">
      <alignment horizontal="center"/>
    </xf>
    <xf numFmtId="171" fontId="74" fillId="0" borderId="2" xfId="26" applyNumberFormat="1" applyFont="1" applyFill="1" applyBorder="1"/>
    <xf numFmtId="171" fontId="74" fillId="0" borderId="8" xfId="26" applyNumberFormat="1" applyFont="1" applyFill="1" applyBorder="1"/>
    <xf numFmtId="171" fontId="8" fillId="0" borderId="8" xfId="26" applyNumberFormat="1" applyFont="1" applyFill="1" applyBorder="1"/>
    <xf numFmtId="171" fontId="8" fillId="0" borderId="9" xfId="26" applyNumberFormat="1" applyFont="1" applyFill="1" applyBorder="1"/>
    <xf numFmtId="0" fontId="6" fillId="0" borderId="0" xfId="0" applyFont="1" applyAlignment="1">
      <alignment horizontal="left"/>
    </xf>
    <xf numFmtId="0" fontId="2" fillId="0" borderId="10" xfId="0" applyFont="1" applyBorder="1" applyAlignment="1">
      <alignment horizontal="center" vertical="center" wrapText="1"/>
    </xf>
    <xf numFmtId="0" fontId="2" fillId="0" borderId="10" xfId="0" quotePrefix="1" applyFont="1" applyBorder="1" applyAlignment="1">
      <alignment horizontal="center" vertical="center" wrapText="1"/>
    </xf>
    <xf numFmtId="171" fontId="2" fillId="0" borderId="2" xfId="26" applyNumberFormat="1" applyFont="1" applyBorder="1" applyAlignment="1">
      <alignment horizontal="center"/>
    </xf>
    <xf numFmtId="171" fontId="2" fillId="0" borderId="2" xfId="26" applyNumberFormat="1" applyFont="1" applyBorder="1"/>
    <xf numFmtId="171" fontId="2" fillId="0" borderId="0" xfId="26" applyNumberFormat="1" applyFont="1"/>
    <xf numFmtId="0" fontId="3" fillId="0" borderId="8" xfId="0" applyFont="1" applyBorder="1" applyAlignment="1">
      <alignment horizontal="center"/>
    </xf>
    <xf numFmtId="49" fontId="3" fillId="0" borderId="8" xfId="0" applyNumberFormat="1" applyFont="1" applyBorder="1" applyAlignment="1">
      <alignment horizontal="left" vertical="center"/>
    </xf>
    <xf numFmtId="3" fontId="3" fillId="0" borderId="8" xfId="0" applyNumberFormat="1" applyFont="1" applyBorder="1"/>
    <xf numFmtId="171" fontId="3" fillId="0" borderId="8" xfId="37" applyNumberFormat="1" applyFont="1" applyFill="1" applyBorder="1" applyAlignment="1"/>
    <xf numFmtId="3" fontId="3" fillId="0" borderId="11" xfId="0" applyNumberFormat="1" applyFont="1" applyBorder="1"/>
    <xf numFmtId="171" fontId="3" fillId="0" borderId="11" xfId="37" applyNumberFormat="1" applyFont="1" applyFill="1" applyBorder="1" applyAlignment="1"/>
    <xf numFmtId="0" fontId="3" fillId="0" borderId="9" xfId="0" applyFont="1" applyBorder="1"/>
    <xf numFmtId="0" fontId="10" fillId="0" borderId="0" xfId="0" applyFont="1"/>
    <xf numFmtId="176" fontId="68" fillId="0" borderId="8" xfId="26" applyNumberFormat="1" applyFont="1" applyBorder="1" applyAlignment="1">
      <alignment horizontal="left"/>
    </xf>
    <xf numFmtId="0" fontId="74" fillId="0" borderId="0" xfId="128" applyFont="1" applyAlignment="1">
      <alignment vertical="center"/>
    </xf>
    <xf numFmtId="0" fontId="65" fillId="0" borderId="0" xfId="0" applyFont="1"/>
    <xf numFmtId="176" fontId="67" fillId="0" borderId="0" xfId="26" applyNumberFormat="1" applyFont="1"/>
    <xf numFmtId="171" fontId="4" fillId="0" borderId="2" xfId="26" applyNumberFormat="1" applyFont="1" applyFill="1" applyBorder="1"/>
    <xf numFmtId="171" fontId="4" fillId="0" borderId="9" xfId="26" applyNumberFormat="1" applyFont="1" applyFill="1" applyBorder="1"/>
    <xf numFmtId="171" fontId="3" fillId="0" borderId="0" xfId="26" applyNumberFormat="1" applyFont="1" applyFill="1" applyBorder="1"/>
    <xf numFmtId="0" fontId="74" fillId="0" borderId="8" xfId="0" applyFont="1" applyBorder="1" applyAlignment="1">
      <alignment horizontal="center"/>
    </xf>
    <xf numFmtId="0" fontId="74" fillId="0" borderId="8" xfId="0" applyFont="1" applyBorder="1"/>
    <xf numFmtId="171" fontId="74" fillId="0" borderId="8" xfId="26" applyNumberFormat="1" applyFont="1" applyBorder="1"/>
    <xf numFmtId="0" fontId="74" fillId="0" borderId="0" xfId="128" applyFont="1"/>
    <xf numFmtId="0" fontId="3" fillId="0" borderId="0" xfId="128" applyFont="1"/>
    <xf numFmtId="0" fontId="9" fillId="0" borderId="1" xfId="135" applyFont="1" applyBorder="1" applyAlignment="1">
      <alignment horizontal="center" vertical="center"/>
    </xf>
    <xf numFmtId="0" fontId="89" fillId="0" borderId="8" xfId="170" applyFont="1" applyBorder="1" applyAlignment="1">
      <alignment horizontal="center" vertical="center"/>
    </xf>
    <xf numFmtId="0" fontId="89" fillId="0" borderId="8" xfId="170" applyFont="1" applyBorder="1" applyAlignment="1">
      <alignment wrapText="1"/>
    </xf>
    <xf numFmtId="0" fontId="66" fillId="0" borderId="0" xfId="173" applyFont="1" applyAlignment="1">
      <alignment horizontal="left"/>
    </xf>
    <xf numFmtId="171" fontId="67" fillId="0" borderId="0" xfId="26" applyNumberFormat="1" applyFont="1" applyBorder="1"/>
    <xf numFmtId="0" fontId="8" fillId="0" borderId="8" xfId="0" applyFont="1" applyBorder="1" applyAlignment="1">
      <alignment horizontal="center" vertical="center"/>
    </xf>
    <xf numFmtId="0" fontId="7" fillId="0" borderId="8" xfId="0" applyFont="1" applyBorder="1" applyAlignment="1">
      <alignment vertical="center" wrapText="1"/>
    </xf>
    <xf numFmtId="193" fontId="9" fillId="0" borderId="8" xfId="135" applyNumberFormat="1" applyFont="1" applyBorder="1"/>
    <xf numFmtId="193" fontId="9" fillId="0" borderId="8" xfId="135" applyNumberFormat="1" applyFont="1" applyBorder="1" applyAlignment="1">
      <alignment horizontal="right"/>
    </xf>
    <xf numFmtId="193" fontId="19" fillId="0" borderId="8" xfId="170" applyNumberFormat="1" applyFont="1" applyBorder="1" applyAlignment="1">
      <alignment horizontal="right"/>
    </xf>
    <xf numFmtId="193" fontId="9" fillId="0" borderId="8" xfId="170" applyNumberFormat="1" applyFont="1" applyBorder="1" applyAlignment="1">
      <alignment horizontal="right"/>
    </xf>
    <xf numFmtId="193" fontId="20" fillId="0" borderId="8" xfId="170" applyNumberFormat="1" applyFont="1" applyBorder="1" applyAlignment="1">
      <alignment horizontal="right"/>
    </xf>
    <xf numFmtId="193" fontId="89" fillId="0" borderId="8" xfId="170" applyNumberFormat="1" applyFont="1" applyBorder="1" applyAlignment="1">
      <alignment horizontal="right"/>
    </xf>
    <xf numFmtId="176" fontId="74" fillId="0" borderId="8" xfId="26" applyNumberFormat="1" applyFont="1" applyBorder="1" applyAlignment="1">
      <alignment vertical="center"/>
    </xf>
    <xf numFmtId="176" fontId="74" fillId="0" borderId="8" xfId="26" applyNumberFormat="1" applyFont="1" applyBorder="1"/>
    <xf numFmtId="171" fontId="69" fillId="0" borderId="0" xfId="26" applyNumberFormat="1" applyFont="1"/>
    <xf numFmtId="171" fontId="70" fillId="0" borderId="0" xfId="26" applyNumberFormat="1" applyFont="1" applyAlignment="1">
      <alignment vertical="center"/>
    </xf>
    <xf numFmtId="171" fontId="67" fillId="0" borderId="0" xfId="26" applyNumberFormat="1" applyFont="1" applyFill="1"/>
    <xf numFmtId="171" fontId="65" fillId="0" borderId="0" xfId="26" applyNumberFormat="1" applyFont="1"/>
    <xf numFmtId="176" fontId="3" fillId="0" borderId="0" xfId="26" applyNumberFormat="1" applyFont="1" applyFill="1" applyBorder="1"/>
    <xf numFmtId="171" fontId="9" fillId="0" borderId="1" xfId="45" applyNumberFormat="1" applyFont="1" applyBorder="1" applyAlignment="1">
      <alignment horizontal="center" vertical="center" wrapText="1"/>
    </xf>
    <xf numFmtId="0" fontId="9" fillId="0" borderId="1" xfId="135" applyFont="1" applyBorder="1" applyAlignment="1">
      <alignment horizontal="center" vertical="center" wrapText="1"/>
    </xf>
    <xf numFmtId="171" fontId="26" fillId="0" borderId="0" xfId="26" applyNumberFormat="1" applyFont="1" applyBorder="1" applyAlignment="1"/>
    <xf numFmtId="171" fontId="26" fillId="0" borderId="0" xfId="128" applyNumberFormat="1" applyFont="1"/>
    <xf numFmtId="0" fontId="77" fillId="0" borderId="0" xfId="0" applyFont="1"/>
    <xf numFmtId="171" fontId="2" fillId="0" borderId="0" xfId="26" applyNumberFormat="1" applyFont="1" applyFill="1" applyBorder="1"/>
    <xf numFmtId="0" fontId="19" fillId="0" borderId="0" xfId="135" applyFont="1"/>
    <xf numFmtId="0" fontId="10" fillId="0" borderId="0" xfId="135" applyFont="1" applyAlignment="1">
      <alignment horizontal="center"/>
    </xf>
    <xf numFmtId="193" fontId="9" fillId="0" borderId="1" xfId="135" applyNumberFormat="1" applyFont="1" applyBorder="1" applyAlignment="1">
      <alignment horizontal="center" vertical="center"/>
    </xf>
    <xf numFmtId="0" fontId="9" fillId="0" borderId="2" xfId="170" applyFont="1" applyBorder="1" applyAlignment="1">
      <alignment horizontal="center" vertical="center"/>
    </xf>
    <xf numFmtId="0" fontId="9" fillId="0" borderId="2" xfId="170" applyFont="1" applyBorder="1" applyAlignment="1">
      <alignment wrapText="1"/>
    </xf>
    <xf numFmtId="193" fontId="9" fillId="0" borderId="2" xfId="135" applyNumberFormat="1" applyFont="1" applyBorder="1"/>
    <xf numFmtId="193" fontId="89" fillId="0" borderId="8" xfId="135" applyNumberFormat="1" applyFont="1" applyBorder="1" applyAlignment="1">
      <alignment horizontal="right"/>
    </xf>
    <xf numFmtId="0" fontId="90" fillId="0" borderId="8" xfId="170" applyFont="1" applyBorder="1" applyAlignment="1">
      <alignment horizontal="center" vertical="center"/>
    </xf>
    <xf numFmtId="0" fontId="90" fillId="0" borderId="8" xfId="170" applyFont="1" applyBorder="1" applyAlignment="1">
      <alignment wrapText="1"/>
    </xf>
    <xf numFmtId="193" fontId="90" fillId="0" borderId="8" xfId="135" applyNumberFormat="1" applyFont="1" applyBorder="1" applyAlignment="1">
      <alignment horizontal="right"/>
    </xf>
    <xf numFmtId="0" fontId="91" fillId="0" borderId="8" xfId="170" applyFont="1" applyBorder="1" applyAlignment="1">
      <alignment horizontal="center" vertical="center"/>
    </xf>
    <xf numFmtId="0" fontId="91" fillId="0" borderId="8" xfId="170" quotePrefix="1" applyFont="1" applyBorder="1" applyAlignment="1">
      <alignment wrapText="1"/>
    </xf>
    <xf numFmtId="171" fontId="20" fillId="0" borderId="8" xfId="45" applyNumberFormat="1" applyFont="1" applyBorder="1"/>
    <xf numFmtId="193" fontId="91" fillId="0" borderId="8" xfId="170" applyNumberFormat="1" applyFont="1" applyBorder="1" applyAlignment="1">
      <alignment horizontal="right"/>
    </xf>
    <xf numFmtId="193" fontId="91" fillId="0" borderId="8" xfId="135" applyNumberFormat="1" applyFont="1" applyBorder="1" applyAlignment="1">
      <alignment horizontal="right"/>
    </xf>
    <xf numFmtId="0" fontId="90" fillId="0" borderId="8" xfId="170" quotePrefix="1" applyFont="1" applyBorder="1" applyAlignment="1">
      <alignment wrapText="1"/>
    </xf>
    <xf numFmtId="171" fontId="9" fillId="0" borderId="8" xfId="45" applyNumberFormat="1" applyFont="1" applyBorder="1"/>
    <xf numFmtId="0" fontId="9" fillId="0" borderId="9" xfId="170" applyFont="1" applyBorder="1" applyAlignment="1">
      <alignment horizontal="center" vertical="center"/>
    </xf>
    <xf numFmtId="0" fontId="9" fillId="0" borderId="9" xfId="170" applyFont="1" applyBorder="1" applyAlignment="1">
      <alignment horizontal="left" vertical="center" wrapText="1"/>
    </xf>
    <xf numFmtId="193" fontId="9" fillId="0" borderId="9" xfId="170" applyNumberFormat="1" applyFont="1" applyBorder="1" applyAlignment="1">
      <alignment horizontal="right"/>
    </xf>
    <xf numFmtId="0" fontId="19" fillId="0" borderId="0" xfId="135" applyFont="1" applyAlignment="1">
      <alignment wrapText="1"/>
    </xf>
    <xf numFmtId="193" fontId="19" fillId="0" borderId="0" xfId="135" applyNumberFormat="1" applyFont="1"/>
    <xf numFmtId="171" fontId="26" fillId="0" borderId="0" xfId="26" applyNumberFormat="1" applyFont="1" applyFill="1" applyBorder="1"/>
    <xf numFmtId="176" fontId="26" fillId="0" borderId="0" xfId="26" applyNumberFormat="1" applyFont="1" applyFill="1" applyBorder="1"/>
    <xf numFmtId="0" fontId="2" fillId="0" borderId="0" xfId="128" applyFont="1"/>
    <xf numFmtId="0" fontId="2" fillId="0" borderId="0" xfId="128" applyFont="1" applyAlignment="1">
      <alignment horizontal="center"/>
    </xf>
    <xf numFmtId="176" fontId="2" fillId="0" borderId="0" xfId="26" applyNumberFormat="1" applyFont="1" applyFill="1" applyBorder="1"/>
    <xf numFmtId="0" fontId="26" fillId="0" borderId="0" xfId="128" quotePrefix="1" applyFont="1"/>
    <xf numFmtId="0" fontId="69" fillId="0" borderId="0" xfId="0" applyFont="1" applyAlignment="1">
      <alignment wrapText="1"/>
    </xf>
    <xf numFmtId="0" fontId="2" fillId="0" borderId="0" xfId="128" applyFont="1" applyAlignment="1">
      <alignment wrapText="1"/>
    </xf>
    <xf numFmtId="0" fontId="19" fillId="0" borderId="0" xfId="0" applyFont="1" applyAlignment="1">
      <alignment wrapText="1"/>
    </xf>
    <xf numFmtId="0" fontId="3" fillId="0" borderId="0" xfId="128" applyFont="1" applyAlignment="1">
      <alignment wrapText="1"/>
    </xf>
    <xf numFmtId="194" fontId="19" fillId="0" borderId="8" xfId="39" applyNumberFormat="1" applyFont="1" applyFill="1" applyBorder="1"/>
    <xf numFmtId="176" fontId="19" fillId="0" borderId="0" xfId="26" applyNumberFormat="1" applyFont="1" applyFill="1"/>
    <xf numFmtId="0" fontId="9" fillId="0" borderId="0" xfId="135" applyFont="1"/>
    <xf numFmtId="171" fontId="9" fillId="0" borderId="0" xfId="26" applyNumberFormat="1" applyFont="1" applyFill="1"/>
    <xf numFmtId="176" fontId="9" fillId="0" borderId="0" xfId="26" applyNumberFormat="1" applyFont="1" applyFill="1"/>
    <xf numFmtId="0" fontId="9" fillId="0" borderId="0" xfId="135" applyFont="1" applyAlignment="1">
      <alignment wrapText="1"/>
    </xf>
    <xf numFmtId="0" fontId="92" fillId="0" borderId="0" xfId="135" applyFont="1"/>
    <xf numFmtId="171" fontId="92" fillId="0" borderId="0" xfId="26" applyNumberFormat="1" applyFont="1" applyFill="1"/>
    <xf numFmtId="176" fontId="92" fillId="0" borderId="0" xfId="26" applyNumberFormat="1" applyFont="1" applyFill="1"/>
    <xf numFmtId="171" fontId="19" fillId="0" borderId="0" xfId="26" applyNumberFormat="1" applyFont="1" applyFill="1" applyAlignment="1">
      <alignment horizontal="right"/>
    </xf>
    <xf numFmtId="171" fontId="74" fillId="0" borderId="9" xfId="26" applyNumberFormat="1" applyFont="1" applyBorder="1" applyAlignment="1">
      <alignment vertical="center"/>
    </xf>
    <xf numFmtId="0" fontId="4" fillId="0" borderId="1" xfId="0" applyFont="1" applyBorder="1" applyAlignment="1">
      <alignment horizontal="center" vertical="center"/>
    </xf>
    <xf numFmtId="3" fontId="69" fillId="0" borderId="9" xfId="170" applyNumberFormat="1" applyFont="1" applyBorder="1"/>
    <xf numFmtId="0" fontId="64" fillId="0" borderId="0" xfId="173" applyFont="1"/>
    <xf numFmtId="171" fontId="64" fillId="0" borderId="0" xfId="26" applyNumberFormat="1" applyFont="1"/>
    <xf numFmtId="0" fontId="74" fillId="0" borderId="8" xfId="173" applyFont="1" applyBorder="1" applyAlignment="1">
      <alignment horizontal="center"/>
    </xf>
    <xf numFmtId="0" fontId="74" fillId="0" borderId="8" xfId="173" applyFont="1" applyBorder="1"/>
    <xf numFmtId="3" fontId="74" fillId="0" borderId="8" xfId="170" applyNumberFormat="1" applyFont="1" applyBorder="1"/>
    <xf numFmtId="0" fontId="78" fillId="0" borderId="0" xfId="173" applyFont="1"/>
    <xf numFmtId="171" fontId="4" fillId="0" borderId="0" xfId="26" applyNumberFormat="1" applyFont="1"/>
    <xf numFmtId="171" fontId="79" fillId="0" borderId="8" xfId="26" applyNumberFormat="1" applyFont="1" applyBorder="1"/>
    <xf numFmtId="171" fontId="78" fillId="0" borderId="0" xfId="26" applyNumberFormat="1" applyFont="1"/>
    <xf numFmtId="0" fontId="74" fillId="0" borderId="8" xfId="173" applyFont="1" applyBorder="1" applyAlignment="1">
      <alignment horizontal="center" vertical="center"/>
    </xf>
    <xf numFmtId="0" fontId="74" fillId="0" borderId="8" xfId="173" applyFont="1" applyBorder="1" applyAlignment="1">
      <alignment vertical="center" wrapText="1"/>
    </xf>
    <xf numFmtId="0" fontId="78" fillId="0" borderId="0" xfId="173" applyFont="1" applyAlignment="1">
      <alignment vertical="center"/>
    </xf>
    <xf numFmtId="171" fontId="78" fillId="0" borderId="0" xfId="26" applyNumberFormat="1" applyFont="1" applyAlignment="1">
      <alignment vertical="center"/>
    </xf>
    <xf numFmtId="0" fontId="4" fillId="0" borderId="0" xfId="173" applyFont="1"/>
    <xf numFmtId="0" fontId="4" fillId="0" borderId="0" xfId="173" applyFont="1" applyAlignment="1">
      <alignment vertical="center"/>
    </xf>
    <xf numFmtId="171" fontId="4" fillId="0" borderId="0" xfId="26" applyNumberFormat="1" applyFont="1" applyAlignment="1">
      <alignment vertical="center"/>
    </xf>
    <xf numFmtId="0" fontId="2" fillId="0" borderId="0" xfId="173" applyFont="1"/>
    <xf numFmtId="171" fontId="2" fillId="0" borderId="0" xfId="26" applyNumberFormat="1" applyFont="1" applyFill="1"/>
    <xf numFmtId="171" fontId="4" fillId="0" borderId="0" xfId="26" applyNumberFormat="1" applyFont="1" applyFill="1"/>
    <xf numFmtId="0" fontId="74" fillId="0" borderId="2" xfId="0" applyFont="1" applyBorder="1" applyAlignment="1">
      <alignment horizontal="center"/>
    </xf>
    <xf numFmtId="176" fontId="74" fillId="0" borderId="2" xfId="26" applyNumberFormat="1" applyFont="1" applyBorder="1"/>
    <xf numFmtId="0" fontId="74" fillId="0" borderId="19" xfId="0" applyFont="1" applyBorder="1" applyAlignment="1">
      <alignment horizontal="center"/>
    </xf>
    <xf numFmtId="176" fontId="74" fillId="0" borderId="19" xfId="26" applyNumberFormat="1" applyFont="1" applyBorder="1"/>
    <xf numFmtId="0" fontId="74" fillId="0" borderId="8" xfId="0" applyFont="1" applyBorder="1" applyAlignment="1">
      <alignment vertical="center"/>
    </xf>
    <xf numFmtId="171" fontId="72" fillId="0" borderId="9" xfId="26" applyNumberFormat="1" applyFont="1" applyBorder="1"/>
    <xf numFmtId="0" fontId="3" fillId="0" borderId="0" xfId="0" applyFont="1" applyAlignment="1">
      <alignment horizontal="right"/>
    </xf>
    <xf numFmtId="0" fontId="4" fillId="0" borderId="0" xfId="0" applyFont="1" applyAlignment="1">
      <alignment vertical="center"/>
    </xf>
    <xf numFmtId="0" fontId="4" fillId="0" borderId="2" xfId="0" applyFont="1" applyBorder="1" applyAlignment="1">
      <alignment horizontal="center"/>
    </xf>
    <xf numFmtId="43" fontId="74" fillId="0" borderId="8" xfId="26" applyFont="1" applyBorder="1"/>
    <xf numFmtId="0" fontId="4" fillId="0" borderId="8" xfId="0" applyFont="1" applyBorder="1" applyAlignment="1">
      <alignment horizontal="center"/>
    </xf>
    <xf numFmtId="0" fontId="4" fillId="0" borderId="8" xfId="0" applyFont="1" applyBorder="1"/>
    <xf numFmtId="0" fontId="7" fillId="0" borderId="8" xfId="0" applyFont="1" applyBorder="1"/>
    <xf numFmtId="43" fontId="8" fillId="0" borderId="8" xfId="26" applyFont="1" applyBorder="1"/>
    <xf numFmtId="0" fontId="6" fillId="0" borderId="0" xfId="0" applyFont="1"/>
    <xf numFmtId="0" fontId="6" fillId="0" borderId="8" xfId="0" applyFont="1" applyBorder="1" applyAlignment="1">
      <alignment horizontal="center"/>
    </xf>
    <xf numFmtId="0" fontId="6" fillId="0" borderId="8" xfId="0" applyFont="1" applyBorder="1"/>
    <xf numFmtId="171" fontId="6" fillId="0" borderId="8" xfId="26" applyNumberFormat="1" applyFont="1" applyFill="1" applyBorder="1"/>
    <xf numFmtId="0" fontId="7" fillId="0" borderId="8" xfId="0" quotePrefix="1" applyFont="1" applyBorder="1" applyAlignment="1">
      <alignment horizontal="center"/>
    </xf>
    <xf numFmtId="0" fontId="7" fillId="0" borderId="8" xfId="153" applyFont="1" applyBorder="1" applyAlignment="1">
      <alignment vertical="center" wrapText="1"/>
    </xf>
    <xf numFmtId="0" fontId="7" fillId="0" borderId="8" xfId="0" applyFont="1" applyBorder="1" applyAlignment="1">
      <alignment horizontal="center" vertical="center"/>
    </xf>
    <xf numFmtId="0" fontId="7" fillId="0" borderId="8" xfId="0" applyFont="1" applyBorder="1" applyAlignment="1">
      <alignment horizontal="left" vertical="center" wrapText="1"/>
    </xf>
    <xf numFmtId="170" fontId="7" fillId="0" borderId="8" xfId="201" applyNumberFormat="1" applyFont="1" applyBorder="1" applyAlignment="1">
      <alignment vertical="center" wrapText="1"/>
    </xf>
    <xf numFmtId="0" fontId="4" fillId="0" borderId="8" xfId="0" applyFont="1" applyBorder="1" applyAlignment="1">
      <alignment horizontal="center" vertical="center"/>
    </xf>
    <xf numFmtId="0" fontId="7" fillId="0" borderId="0" xfId="0" applyFont="1" applyAlignment="1">
      <alignment vertical="center"/>
    </xf>
    <xf numFmtId="0" fontId="4" fillId="0" borderId="9" xfId="0" applyFont="1" applyBorder="1"/>
    <xf numFmtId="43" fontId="74" fillId="0" borderId="9" xfId="26" applyFont="1" applyBorder="1"/>
    <xf numFmtId="194" fontId="19" fillId="0" borderId="9" xfId="39" applyNumberFormat="1" applyFont="1" applyFill="1" applyBorder="1"/>
    <xf numFmtId="194" fontId="9" fillId="0" borderId="8" xfId="39" applyNumberFormat="1" applyFont="1" applyFill="1" applyBorder="1"/>
    <xf numFmtId="176" fontId="74" fillId="0" borderId="1" xfId="26" applyNumberFormat="1" applyFont="1" applyFill="1" applyBorder="1" applyAlignment="1">
      <alignment horizontal="center" vertical="center" wrapText="1"/>
    </xf>
    <xf numFmtId="176" fontId="74" fillId="0" borderId="2" xfId="26" applyNumberFormat="1" applyFont="1" applyFill="1" applyBorder="1"/>
    <xf numFmtId="176" fontId="74" fillId="0" borderId="8" xfId="26" applyNumberFormat="1" applyFont="1" applyFill="1" applyBorder="1"/>
    <xf numFmtId="176" fontId="8" fillId="0" borderId="8" xfId="26" applyNumberFormat="1" applyFont="1" applyFill="1" applyBorder="1"/>
    <xf numFmtId="176" fontId="8" fillId="0" borderId="9" xfId="26" applyNumberFormat="1" applyFont="1" applyFill="1" applyBorder="1"/>
    <xf numFmtId="176" fontId="8" fillId="0" borderId="0" xfId="26" applyNumberFormat="1" applyFont="1" applyFill="1"/>
    <xf numFmtId="171" fontId="93" fillId="0" borderId="0" xfId="26" applyNumberFormat="1" applyFont="1" applyFill="1"/>
    <xf numFmtId="171" fontId="93" fillId="0" borderId="9" xfId="26" applyNumberFormat="1" applyFont="1" applyFill="1" applyBorder="1"/>
    <xf numFmtId="0" fontId="8" fillId="0" borderId="8" xfId="128" applyFont="1" applyBorder="1" applyAlignment="1">
      <alignment horizontal="center"/>
    </xf>
    <xf numFmtId="0" fontId="8" fillId="0" borderId="8" xfId="128" applyFont="1" applyBorder="1"/>
    <xf numFmtId="0" fontId="8" fillId="0" borderId="0" xfId="128" applyFont="1"/>
    <xf numFmtId="0" fontId="8" fillId="0" borderId="8" xfId="0" applyFont="1" applyBorder="1" applyAlignment="1">
      <alignment horizontal="center"/>
    </xf>
    <xf numFmtId="0" fontId="8" fillId="0" borderId="8" xfId="0" applyFont="1" applyBorder="1"/>
    <xf numFmtId="0" fontId="8" fillId="0" borderId="8" xfId="0" applyFont="1" applyBorder="1" applyAlignment="1">
      <alignment wrapText="1"/>
    </xf>
    <xf numFmtId="0" fontId="76" fillId="0" borderId="0" xfId="128" applyFont="1" applyAlignment="1">
      <alignment horizontal="center"/>
    </xf>
    <xf numFmtId="0" fontId="76" fillId="0" borderId="0" xfId="128" applyFont="1" applyAlignment="1">
      <alignment horizontal="left"/>
    </xf>
    <xf numFmtId="0" fontId="74" fillId="0" borderId="2" xfId="128" applyFont="1" applyBorder="1" applyAlignment="1">
      <alignment horizontal="center"/>
    </xf>
    <xf numFmtId="0" fontId="74" fillId="0" borderId="8" xfId="128" applyFont="1" applyBorder="1" applyAlignment="1">
      <alignment horizontal="center"/>
    </xf>
    <xf numFmtId="0" fontId="74" fillId="0" borderId="8" xfId="128" applyFont="1" applyBorder="1"/>
    <xf numFmtId="49" fontId="8" fillId="0" borderId="8" xfId="0" applyNumberFormat="1" applyFont="1" applyBorder="1" applyAlignment="1">
      <alignment horizontal="left" vertical="center"/>
    </xf>
    <xf numFmtId="0" fontId="8" fillId="0" borderId="9" xfId="128" applyFont="1" applyBorder="1" applyAlignment="1">
      <alignment horizontal="center"/>
    </xf>
    <xf numFmtId="0" fontId="8" fillId="0" borderId="9" xfId="128" applyFont="1" applyBorder="1"/>
    <xf numFmtId="0" fontId="8" fillId="0" borderId="0" xfId="128" applyFont="1" applyAlignment="1">
      <alignment horizontal="center"/>
    </xf>
    <xf numFmtId="0" fontId="10" fillId="0" borderId="0" xfId="128" applyFont="1" applyAlignment="1">
      <alignment horizontal="center"/>
    </xf>
    <xf numFmtId="3" fontId="10" fillId="0" borderId="0" xfId="128" applyNumberFormat="1" applyFont="1"/>
    <xf numFmtId="3" fontId="3" fillId="0" borderId="0" xfId="128" applyNumberFormat="1" applyFont="1"/>
    <xf numFmtId="171" fontId="3" fillId="0" borderId="0" xfId="26" applyNumberFormat="1" applyFont="1" applyFill="1"/>
    <xf numFmtId="3" fontId="10" fillId="0" borderId="0" xfId="128" applyNumberFormat="1" applyFont="1" applyAlignment="1">
      <alignment horizontal="center"/>
    </xf>
    <xf numFmtId="3" fontId="3" fillId="0" borderId="0" xfId="128" applyNumberFormat="1" applyFont="1" applyAlignment="1">
      <alignment horizontal="center"/>
    </xf>
    <xf numFmtId="0" fontId="3" fillId="0" borderId="12" xfId="128" applyFont="1" applyBorder="1" applyAlignment="1">
      <alignment horizontal="right"/>
    </xf>
    <xf numFmtId="0" fontId="3" fillId="0" borderId="0" xfId="128" applyFont="1" applyAlignment="1">
      <alignment horizontal="right"/>
    </xf>
    <xf numFmtId="0" fontId="2" fillId="0" borderId="1" xfId="128" applyFont="1" applyBorder="1" applyAlignment="1">
      <alignment horizontal="center" vertical="center"/>
    </xf>
    <xf numFmtId="0" fontId="2" fillId="0" borderId="1" xfId="128" applyFont="1" applyBorder="1" applyAlignment="1">
      <alignment vertical="center"/>
    </xf>
    <xf numFmtId="171" fontId="2" fillId="0" borderId="1" xfId="26" quotePrefix="1" applyNumberFormat="1" applyFont="1" applyFill="1" applyBorder="1" applyAlignment="1">
      <alignment horizontal="center" vertical="center"/>
    </xf>
    <xf numFmtId="0" fontId="3" fillId="0" borderId="1" xfId="128" applyFont="1" applyBorder="1" applyAlignment="1">
      <alignment horizontal="center" vertical="center"/>
    </xf>
    <xf numFmtId="0" fontId="2" fillId="0" borderId="1" xfId="128" quotePrefix="1" applyFont="1" applyBorder="1" applyAlignment="1">
      <alignment horizontal="center" vertical="center"/>
    </xf>
    <xf numFmtId="0" fontId="2" fillId="0" borderId="0" xfId="128" applyFont="1" applyAlignment="1">
      <alignment horizontal="center" vertical="center"/>
    </xf>
    <xf numFmtId="0" fontId="9" fillId="0" borderId="2" xfId="0" applyFont="1" applyBorder="1" applyAlignment="1">
      <alignment horizontal="center" vertical="center"/>
    </xf>
    <xf numFmtId="0" fontId="61" fillId="0" borderId="0" xfId="128" applyFont="1"/>
    <xf numFmtId="0" fontId="9" fillId="0" borderId="8" xfId="0" applyFont="1" applyBorder="1" applyAlignment="1">
      <alignment horizontal="center" vertical="center"/>
    </xf>
    <xf numFmtId="0" fontId="61" fillId="0" borderId="0" xfId="0" applyFont="1"/>
    <xf numFmtId="0" fontId="9" fillId="0" borderId="8" xfId="0" applyFont="1" applyBorder="1" applyAlignment="1">
      <alignment horizontal="center"/>
    </xf>
    <xf numFmtId="0" fontId="19" fillId="0" borderId="8" xfId="0" applyFont="1" applyBorder="1" applyAlignment="1">
      <alignment horizontal="center" wrapText="1"/>
    </xf>
    <xf numFmtId="0" fontId="19" fillId="0" borderId="8" xfId="0" applyFont="1" applyBorder="1" applyAlignment="1">
      <alignment horizontal="left" vertical="center" wrapText="1"/>
    </xf>
    <xf numFmtId="0" fontId="15" fillId="0" borderId="0" xfId="0" applyFont="1"/>
    <xf numFmtId="0" fontId="19" fillId="0" borderId="8" xfId="0" applyFont="1" applyBorder="1" applyAlignment="1">
      <alignment horizontal="center" vertical="center"/>
    </xf>
    <xf numFmtId="0" fontId="19" fillId="0" borderId="8" xfId="0" applyFont="1" applyBorder="1" applyAlignment="1">
      <alignment vertical="center"/>
    </xf>
    <xf numFmtId="0" fontId="62" fillId="0" borderId="0" xfId="0" applyFont="1"/>
    <xf numFmtId="0" fontId="80" fillId="0" borderId="0" xfId="0" applyFont="1"/>
    <xf numFmtId="49" fontId="19" fillId="0" borderId="8" xfId="0" applyNumberFormat="1" applyFont="1" applyBorder="1" applyAlignment="1">
      <alignment horizontal="center" vertical="center" wrapText="1"/>
    </xf>
    <xf numFmtId="0" fontId="20" fillId="0" borderId="8" xfId="0" applyFont="1" applyBorder="1" applyAlignment="1">
      <alignment horizontal="left" vertical="center" wrapText="1"/>
    </xf>
    <xf numFmtId="49" fontId="20" fillId="0" borderId="8" xfId="0" applyNumberFormat="1" applyFont="1" applyBorder="1" applyAlignment="1">
      <alignment horizontal="center" vertical="center" wrapText="1"/>
    </xf>
    <xf numFmtId="0" fontId="15" fillId="0" borderId="0" xfId="128" applyFont="1"/>
    <xf numFmtId="49" fontId="9" fillId="0" borderId="8" xfId="0" applyNumberFormat="1" applyFont="1" applyBorder="1" applyAlignment="1">
      <alignment horizontal="center" vertical="center" wrapText="1"/>
    </xf>
    <xf numFmtId="0" fontId="9" fillId="0" borderId="8" xfId="0" applyFont="1" applyBorder="1" applyAlignment="1">
      <alignment horizontal="left" vertical="center" wrapText="1"/>
    </xf>
    <xf numFmtId="0" fontId="3" fillId="0" borderId="9" xfId="128" applyFont="1" applyBorder="1" applyAlignment="1">
      <alignment horizontal="center"/>
    </xf>
    <xf numFmtId="0" fontId="3" fillId="0" borderId="9" xfId="128" applyFont="1" applyBorder="1"/>
    <xf numFmtId="0" fontId="3" fillId="0" borderId="0" xfId="128" applyFont="1" applyAlignment="1">
      <alignment horizontal="center"/>
    </xf>
    <xf numFmtId="171" fontId="9" fillId="0" borderId="2" xfId="39" applyNumberFormat="1" applyFont="1" applyFill="1" applyBorder="1"/>
    <xf numFmtId="171" fontId="9" fillId="0" borderId="8" xfId="39" applyNumberFormat="1" applyFont="1" applyFill="1" applyBorder="1"/>
    <xf numFmtId="171" fontId="19" fillId="0" borderId="8" xfId="0" applyNumberFormat="1" applyFont="1" applyBorder="1"/>
    <xf numFmtId="0" fontId="19" fillId="0" borderId="8" xfId="0" applyFont="1" applyBorder="1" applyAlignment="1">
      <alignment horizontal="center"/>
    </xf>
    <xf numFmtId="171" fontId="19" fillId="0" borderId="8" xfId="39" applyNumberFormat="1" applyFont="1" applyFill="1" applyBorder="1"/>
    <xf numFmtId="171" fontId="19" fillId="0" borderId="8" xfId="39" applyNumberFormat="1" applyFont="1" applyFill="1" applyBorder="1" applyAlignment="1">
      <alignment wrapText="1"/>
    </xf>
    <xf numFmtId="0" fontId="20" fillId="0" borderId="8" xfId="0" applyFont="1" applyBorder="1" applyAlignment="1">
      <alignment horizontal="center"/>
    </xf>
    <xf numFmtId="171" fontId="20" fillId="0" borderId="8" xfId="39" applyNumberFormat="1" applyFont="1" applyFill="1" applyBorder="1"/>
    <xf numFmtId="171" fontId="20" fillId="0" borderId="8" xfId="0" applyNumberFormat="1" applyFont="1" applyBorder="1"/>
    <xf numFmtId="171" fontId="9" fillId="0" borderId="8" xfId="0" applyNumberFormat="1" applyFont="1" applyBorder="1"/>
    <xf numFmtId="0" fontId="9" fillId="0" borderId="8" xfId="0" applyFont="1" applyBorder="1"/>
    <xf numFmtId="171" fontId="10" fillId="0" borderId="0" xfId="26" applyNumberFormat="1" applyFont="1" applyAlignment="1">
      <alignment horizontal="center"/>
    </xf>
    <xf numFmtId="171" fontId="19" fillId="0" borderId="0" xfId="26" applyNumberFormat="1" applyFont="1"/>
    <xf numFmtId="171" fontId="9" fillId="0" borderId="1" xfId="26" applyNumberFormat="1" applyFont="1" applyBorder="1" applyAlignment="1">
      <alignment horizontal="center" vertical="center" wrapText="1"/>
    </xf>
    <xf numFmtId="171" fontId="9" fillId="0" borderId="1" xfId="26" quotePrefix="1" applyNumberFormat="1" applyFont="1" applyBorder="1" applyAlignment="1">
      <alignment horizontal="center" vertical="center"/>
    </xf>
    <xf numFmtId="171" fontId="9" fillId="0" borderId="2" xfId="26" applyNumberFormat="1" applyFont="1" applyBorder="1"/>
    <xf numFmtId="171" fontId="9" fillId="0" borderId="8" xfId="26" applyNumberFormat="1" applyFont="1" applyBorder="1"/>
    <xf numFmtId="171" fontId="19" fillId="0" borderId="8" xfId="26" applyNumberFormat="1" applyFont="1" applyBorder="1"/>
    <xf numFmtId="171" fontId="20" fillId="0" borderId="8" xfId="26" applyNumberFormat="1" applyFont="1" applyBorder="1"/>
    <xf numFmtId="171" fontId="20" fillId="0" borderId="8" xfId="26" applyNumberFormat="1" applyFont="1" applyBorder="1" applyAlignment="1">
      <alignment horizontal="right"/>
    </xf>
    <xf numFmtId="171" fontId="89" fillId="0" borderId="8" xfId="26" applyNumberFormat="1" applyFont="1" applyBorder="1"/>
    <xf numFmtId="171" fontId="90" fillId="0" borderId="8" xfId="26" applyNumberFormat="1" applyFont="1" applyBorder="1"/>
    <xf numFmtId="171" fontId="19" fillId="0" borderId="9" xfId="26" applyNumberFormat="1" applyFont="1" applyBorder="1"/>
    <xf numFmtId="171" fontId="19" fillId="0" borderId="0" xfId="26" applyNumberFormat="1" applyFont="1" applyAlignment="1">
      <alignment horizontal="right"/>
    </xf>
    <xf numFmtId="0" fontId="63" fillId="0" borderId="0" xfId="134" applyFont="1" applyAlignment="1">
      <alignment horizontal="center"/>
    </xf>
    <xf numFmtId="0" fontId="64" fillId="0" borderId="0" xfId="173" applyFont="1" applyAlignment="1">
      <alignment horizontal="center"/>
    </xf>
    <xf numFmtId="0" fontId="65" fillId="0" borderId="0" xfId="134" applyFont="1" applyAlignment="1">
      <alignment horizontal="center"/>
    </xf>
    <xf numFmtId="0" fontId="26" fillId="0" borderId="0" xfId="173" applyFont="1" applyAlignment="1">
      <alignment horizontal="right"/>
    </xf>
    <xf numFmtId="0" fontId="68" fillId="0" borderId="1" xfId="173" applyFont="1" applyBorder="1" applyAlignment="1">
      <alignment horizontal="center" vertical="center"/>
    </xf>
    <xf numFmtId="0" fontId="68" fillId="0" borderId="1" xfId="173" quotePrefix="1" applyFont="1" applyBorder="1" applyAlignment="1">
      <alignment horizontal="center" vertical="center"/>
    </xf>
    <xf numFmtId="171" fontId="68" fillId="0" borderId="1" xfId="26" applyNumberFormat="1" applyFont="1" applyBorder="1" applyAlignment="1">
      <alignment horizontal="center" vertical="center"/>
    </xf>
    <xf numFmtId="176" fontId="68" fillId="0" borderId="1" xfId="26" applyNumberFormat="1" applyFont="1" applyBorder="1" applyAlignment="1">
      <alignment horizontal="center" vertical="center" wrapText="1"/>
    </xf>
    <xf numFmtId="176" fontId="68" fillId="0" borderId="1" xfId="26" applyNumberFormat="1" applyFont="1" applyBorder="1" applyAlignment="1">
      <alignment horizontal="center" vertical="center"/>
    </xf>
    <xf numFmtId="193" fontId="9" fillId="0" borderId="0" xfId="135" applyNumberFormat="1" applyFont="1" applyAlignment="1">
      <alignment horizontal="center"/>
    </xf>
    <xf numFmtId="0" fontId="4" fillId="0" borderId="0" xfId="135" applyFont="1" applyAlignment="1">
      <alignment horizontal="center"/>
    </xf>
    <xf numFmtId="0" fontId="10" fillId="0" borderId="0" xfId="135" applyFont="1" applyAlignment="1">
      <alignment horizontal="center"/>
    </xf>
    <xf numFmtId="0" fontId="9" fillId="0" borderId="1" xfId="135" applyFont="1" applyBorder="1" applyAlignment="1">
      <alignment horizontal="center" vertical="center"/>
    </xf>
    <xf numFmtId="0" fontId="9" fillId="0" borderId="1" xfId="135" applyFont="1" applyBorder="1" applyAlignment="1">
      <alignment horizontal="center" vertical="center" wrapText="1"/>
    </xf>
    <xf numFmtId="171" fontId="9" fillId="0" borderId="1" xfId="26" applyNumberFormat="1" applyFont="1" applyBorder="1" applyAlignment="1">
      <alignment horizontal="center" vertical="center"/>
    </xf>
    <xf numFmtId="193" fontId="9" fillId="0" borderId="1" xfId="135" applyNumberFormat="1" applyFont="1" applyBorder="1" applyAlignment="1">
      <alignment horizontal="center" vertical="center" wrapText="1"/>
    </xf>
    <xf numFmtId="171" fontId="19" fillId="0" borderId="12" xfId="45" applyNumberFormat="1" applyFont="1" applyBorder="1" applyAlignment="1">
      <alignment horizontal="right"/>
    </xf>
    <xf numFmtId="176" fontId="64" fillId="0" borderId="7" xfId="26" applyNumberFormat="1" applyFont="1" applyBorder="1" applyAlignment="1">
      <alignment horizontal="center" vertical="center"/>
    </xf>
    <xf numFmtId="176" fontId="64" fillId="0" borderId="4" xfId="26" applyNumberFormat="1" applyFont="1" applyBorder="1" applyAlignment="1">
      <alignment horizontal="center" vertical="center"/>
    </xf>
    <xf numFmtId="176" fontId="64" fillId="0" borderId="13" xfId="26" applyNumberFormat="1" applyFont="1" applyBorder="1" applyAlignment="1">
      <alignment horizontal="center" vertical="center"/>
    </xf>
    <xf numFmtId="171" fontId="68" fillId="0" borderId="1" xfId="26" applyNumberFormat="1" applyFont="1" applyBorder="1" applyAlignment="1">
      <alignment horizontal="center" vertical="center" wrapText="1"/>
    </xf>
    <xf numFmtId="171" fontId="68" fillId="0" borderId="10" xfId="26" applyNumberFormat="1" applyFont="1" applyBorder="1" applyAlignment="1">
      <alignment horizontal="center" vertical="center" wrapText="1"/>
    </xf>
    <xf numFmtId="171" fontId="68" fillId="0" borderId="14" xfId="26" applyNumberFormat="1" applyFont="1" applyBorder="1" applyAlignment="1">
      <alignment horizontal="center" vertical="center" wrapText="1"/>
    </xf>
    <xf numFmtId="171" fontId="68" fillId="0" borderId="15" xfId="26" applyNumberFormat="1" applyFont="1" applyBorder="1" applyAlignment="1">
      <alignment horizontal="center" vertical="center" wrapText="1"/>
    </xf>
    <xf numFmtId="176" fontId="68" fillId="0" borderId="10" xfId="26" applyNumberFormat="1" applyFont="1" applyBorder="1" applyAlignment="1">
      <alignment horizontal="center" vertical="center" wrapText="1"/>
    </xf>
    <xf numFmtId="176" fontId="68" fillId="0" borderId="14" xfId="26" applyNumberFormat="1" applyFont="1" applyBorder="1" applyAlignment="1">
      <alignment horizontal="center" vertical="center" wrapText="1"/>
    </xf>
    <xf numFmtId="176" fontId="68" fillId="0" borderId="15" xfId="26" applyNumberFormat="1" applyFont="1" applyBorder="1" applyAlignment="1">
      <alignment horizontal="center" vertical="center" wrapText="1"/>
    </xf>
    <xf numFmtId="171" fontId="64" fillId="0" borderId="1" xfId="26" applyNumberFormat="1" applyFont="1" applyBorder="1" applyAlignment="1">
      <alignment horizontal="center" vertical="center"/>
    </xf>
    <xf numFmtId="0" fontId="64" fillId="0" borderId="1" xfId="128" applyFont="1" applyBorder="1" applyAlignment="1">
      <alignment horizontal="center" vertical="center"/>
    </xf>
    <xf numFmtId="171" fontId="64" fillId="0" borderId="1" xfId="26" applyNumberFormat="1" applyFont="1" applyBorder="1" applyAlignment="1">
      <alignment horizontal="center" vertical="center" wrapText="1"/>
    </xf>
    <xf numFmtId="0" fontId="26" fillId="0" borderId="12" xfId="128" applyFont="1" applyBorder="1" applyAlignment="1">
      <alignment horizontal="center"/>
    </xf>
    <xf numFmtId="0" fontId="63" fillId="0" borderId="0" xfId="128" applyFont="1" applyAlignment="1">
      <alignment horizontal="center"/>
    </xf>
    <xf numFmtId="0" fontId="64" fillId="0" borderId="0" xfId="128" applyFont="1" applyAlignment="1">
      <alignment horizontal="center"/>
    </xf>
    <xf numFmtId="0" fontId="65" fillId="0" borderId="0" xfId="128" applyFont="1" applyAlignment="1">
      <alignment horizontal="center"/>
    </xf>
    <xf numFmtId="0" fontId="2" fillId="0" borderId="0" xfId="0" applyFont="1" applyAlignment="1">
      <alignment horizontal="center"/>
    </xf>
    <xf numFmtId="0" fontId="4" fillId="0" borderId="0" xfId="0" applyFont="1" applyAlignment="1">
      <alignment horizontal="center"/>
    </xf>
    <xf numFmtId="0" fontId="10" fillId="0" borderId="0" xfId="0" applyFont="1" applyAlignment="1">
      <alignment horizontal="center"/>
    </xf>
    <xf numFmtId="0" fontId="3" fillId="0" borderId="0" xfId="0" applyFont="1" applyAlignment="1">
      <alignment horizontal="right"/>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2" fillId="0" borderId="0" xfId="128" applyFont="1" applyAlignment="1">
      <alignment horizontal="center"/>
    </xf>
    <xf numFmtId="0" fontId="10" fillId="0" borderId="0" xfId="128" applyFont="1" applyAlignment="1">
      <alignment horizontal="center"/>
    </xf>
    <xf numFmtId="0" fontId="3" fillId="0" borderId="12" xfId="128" applyFont="1" applyBorder="1" applyAlignment="1">
      <alignment horizontal="right"/>
    </xf>
    <xf numFmtId="0" fontId="2" fillId="0" borderId="1" xfId="128" applyFont="1" applyBorder="1" applyAlignment="1">
      <alignment horizontal="center" vertical="center" wrapText="1"/>
    </xf>
    <xf numFmtId="0" fontId="2" fillId="0" borderId="1" xfId="128" applyFont="1" applyBorder="1" applyAlignment="1">
      <alignment horizontal="center" vertical="center"/>
    </xf>
    <xf numFmtId="0" fontId="2" fillId="0" borderId="7" xfId="128" applyFont="1" applyBorder="1" applyAlignment="1">
      <alignment horizontal="center" vertical="center" wrapText="1"/>
    </xf>
    <xf numFmtId="0" fontId="2" fillId="0" borderId="4" xfId="128" applyFont="1" applyBorder="1" applyAlignment="1">
      <alignment horizontal="center" vertical="center" wrapText="1"/>
    </xf>
    <xf numFmtId="0" fontId="2" fillId="0" borderId="13" xfId="128" applyFont="1" applyBorder="1" applyAlignment="1">
      <alignment horizontal="center" vertical="center" wrapText="1"/>
    </xf>
    <xf numFmtId="0" fontId="2" fillId="0" borderId="10" xfId="128" applyFont="1" applyBorder="1" applyAlignment="1">
      <alignment horizontal="center" vertical="center"/>
    </xf>
    <xf numFmtId="0" fontId="2" fillId="0" borderId="14" xfId="128" applyFont="1" applyBorder="1" applyAlignment="1">
      <alignment horizontal="center" vertical="center"/>
    </xf>
    <xf numFmtId="0" fontId="2" fillId="0" borderId="15" xfId="128" applyFont="1" applyBorder="1" applyAlignment="1">
      <alignment horizontal="center" vertical="center"/>
    </xf>
    <xf numFmtId="0" fontId="2" fillId="0" borderId="10" xfId="128" applyFont="1" applyBorder="1" applyAlignment="1">
      <alignment horizontal="center" vertical="center" wrapText="1"/>
    </xf>
    <xf numFmtId="0" fontId="2" fillId="0" borderId="14" xfId="128" applyFont="1" applyBorder="1" applyAlignment="1">
      <alignment horizontal="center" vertical="center" wrapText="1"/>
    </xf>
    <xf numFmtId="0" fontId="2" fillId="0" borderId="15" xfId="128" applyFont="1" applyBorder="1" applyAlignment="1">
      <alignment horizontal="center" vertical="center" wrapText="1"/>
    </xf>
    <xf numFmtId="0" fontId="2" fillId="0" borderId="16" xfId="128" applyFont="1" applyBorder="1" applyAlignment="1">
      <alignment horizontal="center" vertical="center"/>
    </xf>
    <xf numFmtId="0" fontId="2" fillId="0" borderId="17" xfId="128" applyFont="1" applyBorder="1" applyAlignment="1">
      <alignment horizontal="center" vertical="center"/>
    </xf>
    <xf numFmtId="0" fontId="2" fillId="0" borderId="18" xfId="128" applyFont="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horizontal="center" vertical="center"/>
    </xf>
    <xf numFmtId="0" fontId="10" fillId="0" borderId="0" xfId="156" applyFont="1" applyAlignment="1">
      <alignment horizontal="center" vertical="center" wrapText="1"/>
    </xf>
    <xf numFmtId="0" fontId="6" fillId="0" borderId="0" xfId="0" applyFont="1" applyAlignment="1">
      <alignment horizontal="center"/>
    </xf>
    <xf numFmtId="0" fontId="7" fillId="0" borderId="0" xfId="0" applyFont="1" applyAlignment="1">
      <alignment horizontal="right"/>
    </xf>
    <xf numFmtId="0" fontId="74" fillId="0" borderId="0" xfId="128" applyFont="1" applyAlignment="1">
      <alignment horizontal="center"/>
    </xf>
    <xf numFmtId="0" fontId="76" fillId="0" borderId="0" xfId="156" applyFont="1" applyAlignment="1">
      <alignment horizontal="center" vertical="center" wrapText="1"/>
    </xf>
    <xf numFmtId="171" fontId="74" fillId="0" borderId="1" xfId="26" applyNumberFormat="1" applyFont="1" applyFill="1" applyBorder="1" applyAlignment="1">
      <alignment horizontal="center" vertical="center" wrapText="1"/>
    </xf>
    <xf numFmtId="171" fontId="74" fillId="0" borderId="10" xfId="26" applyNumberFormat="1" applyFont="1" applyFill="1" applyBorder="1" applyAlignment="1">
      <alignment horizontal="center" vertical="center" wrapText="1"/>
    </xf>
    <xf numFmtId="171" fontId="74" fillId="0" borderId="14" xfId="26" applyNumberFormat="1" applyFont="1" applyFill="1" applyBorder="1" applyAlignment="1">
      <alignment horizontal="center" vertical="center" wrapText="1"/>
    </xf>
    <xf numFmtId="171" fontId="74" fillId="0" borderId="15" xfId="26" applyNumberFormat="1" applyFont="1" applyFill="1" applyBorder="1" applyAlignment="1">
      <alignment horizontal="center" vertical="center" wrapText="1"/>
    </xf>
    <xf numFmtId="176" fontId="74" fillId="0" borderId="1" xfId="26" applyNumberFormat="1" applyFont="1" applyFill="1" applyBorder="1" applyAlignment="1">
      <alignment horizontal="center" vertical="center" wrapText="1"/>
    </xf>
    <xf numFmtId="171" fontId="74" fillId="0" borderId="7" xfId="26" applyNumberFormat="1" applyFont="1" applyFill="1" applyBorder="1" applyAlignment="1">
      <alignment horizontal="center" vertical="center"/>
    </xf>
    <xf numFmtId="171" fontId="74" fillId="0" borderId="4" xfId="26" applyNumberFormat="1" applyFont="1" applyFill="1" applyBorder="1" applyAlignment="1">
      <alignment horizontal="center" vertical="center"/>
    </xf>
    <xf numFmtId="171" fontId="74" fillId="0" borderId="13" xfId="26" applyNumberFormat="1" applyFont="1" applyFill="1" applyBorder="1" applyAlignment="1">
      <alignment horizontal="center" vertical="center"/>
    </xf>
    <xf numFmtId="176" fontId="8" fillId="0" borderId="0" xfId="26" applyNumberFormat="1" applyFont="1" applyFill="1" applyBorder="1" applyAlignment="1">
      <alignment horizontal="right"/>
    </xf>
    <xf numFmtId="0" fontId="4" fillId="0" borderId="0" xfId="128" applyFont="1" applyAlignment="1">
      <alignment horizontal="center"/>
    </xf>
    <xf numFmtId="0" fontId="74" fillId="0" borderId="1" xfId="128" applyFont="1" applyBorder="1" applyAlignment="1">
      <alignment horizontal="center" vertical="center" wrapText="1"/>
    </xf>
    <xf numFmtId="171" fontId="74" fillId="0" borderId="1" xfId="26" applyNumberFormat="1" applyFont="1" applyFill="1" applyBorder="1" applyAlignment="1">
      <alignment horizontal="center" vertical="center"/>
    </xf>
    <xf numFmtId="0" fontId="6" fillId="0" borderId="0" xfId="156" applyFont="1" applyAlignment="1">
      <alignment horizontal="center" vertical="center" wrapText="1"/>
    </xf>
    <xf numFmtId="176" fontId="74" fillId="0" borderId="10" xfId="26" applyNumberFormat="1" applyFont="1" applyFill="1" applyBorder="1" applyAlignment="1">
      <alignment horizontal="center" vertical="center" wrapText="1"/>
    </xf>
    <xf numFmtId="176" fontId="74" fillId="0" borderId="14" xfId="26" applyNumberFormat="1" applyFont="1" applyFill="1" applyBorder="1" applyAlignment="1">
      <alignment horizontal="center" vertical="center" wrapText="1"/>
    </xf>
    <xf numFmtId="176" fontId="74" fillId="0" borderId="15" xfId="26" applyNumberFormat="1" applyFont="1" applyFill="1" applyBorder="1" applyAlignment="1">
      <alignment horizontal="center" vertical="center" wrapText="1"/>
    </xf>
  </cellXfs>
  <cellStyles count="250">
    <cellStyle name="??" xfId="1"/>
    <cellStyle name="?? [0.00]_PRODUCT DETAIL Q1" xfId="2"/>
    <cellStyle name="?? [0]" xfId="3"/>
    <cellStyle name="?_x001d_??%U©÷u&amp;H©÷9_x0008_?_x0009_s_x000a__x0007__x0001__x0001_" xfId="4"/>
    <cellStyle name="???? [0.00]_PRODUCT DETAIL Q1" xfId="5"/>
    <cellStyle name="????_PRODUCT DETAIL Q1" xfId="6"/>
    <cellStyle name="???_HOBONG" xfId="7"/>
    <cellStyle name="??_(????)??????" xfId="8"/>
    <cellStyle name="??A? [0]_laroux_1_¢¬???¢â? " xfId="9"/>
    <cellStyle name="??A?_laroux_1_¢¬???¢â? " xfId="10"/>
    <cellStyle name="?¡±¢¥?_?¨ù??¢´¢¥_¢¬???¢â? " xfId="11"/>
    <cellStyle name="?ðÇ%U?&amp;H?_x0008_?s_x000a__x0007__x0001__x0001_" xfId="12"/>
    <cellStyle name="W_STDFOR" xfId="13"/>
    <cellStyle name="AeE­ [0]_INQUIRY ¿µ¾÷AßAø " xfId="14"/>
    <cellStyle name="AeE­_INQUIRY ¿µ¾÷AßAø " xfId="15"/>
    <cellStyle name="ÄÞ¸¶ [0]_1" xfId="16"/>
    <cellStyle name="AÞ¸¶ [0]_INQUIRY ¿?¾÷AßAø " xfId="17"/>
    <cellStyle name="ÄÞ¸¶_1" xfId="18"/>
    <cellStyle name="AÞ¸¶_INQUIRY ¿?¾÷AßAø " xfId="19"/>
    <cellStyle name="AutoFormat-Optionen" xfId="20"/>
    <cellStyle name="AutoFormat-Optionen 2" xfId="21"/>
    <cellStyle name="C?AØ_¿?¾÷CoE² " xfId="22"/>
    <cellStyle name="C￥AØ_¿μ¾÷CoE² " xfId="23"/>
    <cellStyle name="Ç¥ÁØ_laroux_4_ÃÑÇÕ°è " xfId="24"/>
    <cellStyle name="category" xfId="25"/>
    <cellStyle name="Comma" xfId="26" builtinId="3"/>
    <cellStyle name="Comma [ ,]" xfId="27"/>
    <cellStyle name="Comma [0] 2" xfId="28"/>
    <cellStyle name="Comma [0] 2 2" xfId="29"/>
    <cellStyle name="Comma [0] 2 3" xfId="30"/>
    <cellStyle name="Comma [0] 3" xfId="31"/>
    <cellStyle name="Comma [0] 4" xfId="32"/>
    <cellStyle name="Comma [0] 5" xfId="33"/>
    <cellStyle name="Comma [0] 6" xfId="34"/>
    <cellStyle name="Comma 10" xfId="35"/>
    <cellStyle name="Comma 11" xfId="36"/>
    <cellStyle name="Comma 12" xfId="37"/>
    <cellStyle name="Comma 13" xfId="38"/>
    <cellStyle name="Comma 14" xfId="39"/>
    <cellStyle name="Comma 15" xfId="40"/>
    <cellStyle name="Comma 16" xfId="41"/>
    <cellStyle name="Comma 17" xfId="42"/>
    <cellStyle name="Comma 18" xfId="43"/>
    <cellStyle name="Comma 19" xfId="44"/>
    <cellStyle name="Comma 2" xfId="45"/>
    <cellStyle name="Comma 2 2" xfId="46"/>
    <cellStyle name="Comma 2 3" xfId="47"/>
    <cellStyle name="Comma 2 3 2" xfId="48"/>
    <cellStyle name="Comma 2 4" xfId="49"/>
    <cellStyle name="Comma 2 5" xfId="50"/>
    <cellStyle name="Comma 20" xfId="51"/>
    <cellStyle name="Comma 21" xfId="52"/>
    <cellStyle name="Comma 22" xfId="53"/>
    <cellStyle name="Comma 23" xfId="54"/>
    <cellStyle name="Comma 24" xfId="55"/>
    <cellStyle name="Comma 25" xfId="56"/>
    <cellStyle name="Comma 26" xfId="57"/>
    <cellStyle name="Comma 27" xfId="58"/>
    <cellStyle name="Comma 28" xfId="59"/>
    <cellStyle name="Comma 29" xfId="60"/>
    <cellStyle name="Comma 3" xfId="61"/>
    <cellStyle name="Comma 3 2" xfId="62"/>
    <cellStyle name="Comma 3 3" xfId="63"/>
    <cellStyle name="Comma 3 4" xfId="64"/>
    <cellStyle name="Comma 30" xfId="65"/>
    <cellStyle name="Comma 31" xfId="66"/>
    <cellStyle name="Comma 32" xfId="67"/>
    <cellStyle name="Comma 33" xfId="68"/>
    <cellStyle name="Comma 34" xfId="69"/>
    <cellStyle name="Comma 35" xfId="70"/>
    <cellStyle name="Comma 36" xfId="71"/>
    <cellStyle name="Comma 37" xfId="72"/>
    <cellStyle name="Comma 38" xfId="73"/>
    <cellStyle name="Comma 39" xfId="74"/>
    <cellStyle name="Comma 4" xfId="75"/>
    <cellStyle name="Comma 4 2" xfId="76"/>
    <cellStyle name="Comma 4 3" xfId="77"/>
    <cellStyle name="Comma 40" xfId="78"/>
    <cellStyle name="Comma 5" xfId="79"/>
    <cellStyle name="Comma 5 2" xfId="80"/>
    <cellStyle name="Comma 6" xfId="81"/>
    <cellStyle name="Comma 64" xfId="82"/>
    <cellStyle name="Comma 7" xfId="83"/>
    <cellStyle name="Comma 8" xfId="84"/>
    <cellStyle name="Comma 8 2" xfId="85"/>
    <cellStyle name="Comma 9" xfId="86"/>
    <cellStyle name="Comma 9 2" xfId="87"/>
    <cellStyle name="Comma0" xfId="88"/>
    <cellStyle name="ct xuyen a" xfId="89"/>
    <cellStyle name="Currency 2" xfId="90"/>
    <cellStyle name="Currency0" xfId="91"/>
    <cellStyle name="Date" xfId="92"/>
    <cellStyle name="Dấu phảy 2" xfId="93"/>
    <cellStyle name="Dezimal [0]_UXO VII" xfId="94"/>
    <cellStyle name="Dezimal_UXO VII" xfId="95"/>
    <cellStyle name="Excel Built-in Normal" xfId="96"/>
    <cellStyle name="Fixed" xfId="97"/>
    <cellStyle name="Grey" xfId="98"/>
    <cellStyle name="HEADER" xfId="99"/>
    <cellStyle name="Header1" xfId="100"/>
    <cellStyle name="Header2" xfId="101"/>
    <cellStyle name="Heading1" xfId="102"/>
    <cellStyle name="Heading2" xfId="103"/>
    <cellStyle name="Input [yellow]" xfId="104"/>
    <cellStyle name="Ledger 17 x 11 in" xfId="105"/>
    <cellStyle name="Millares [0]_Well Timing" xfId="106"/>
    <cellStyle name="Millares_Well Timing" xfId="107"/>
    <cellStyle name="Model" xfId="108"/>
    <cellStyle name="Moneda [0]_Well Timing" xfId="109"/>
    <cellStyle name="Moneda_Well Timing" xfId="110"/>
    <cellStyle name="n" xfId="111"/>
    <cellStyle name="Normal" xfId="0" builtinId="0"/>
    <cellStyle name="Normal - Style1" xfId="112"/>
    <cellStyle name="Normal 10" xfId="113"/>
    <cellStyle name="Normal 10 2" xfId="114"/>
    <cellStyle name="Normal 10 3" xfId="115"/>
    <cellStyle name="Normal 11" xfId="116"/>
    <cellStyle name="Normal 11 3" xfId="117"/>
    <cellStyle name="Normal 11 3 2" xfId="118"/>
    <cellStyle name="Normal 12" xfId="119"/>
    <cellStyle name="Normal 13" xfId="120"/>
    <cellStyle name="Normal 13 2" xfId="121"/>
    <cellStyle name="Normal 14" xfId="122"/>
    <cellStyle name="Normal 15" xfId="123"/>
    <cellStyle name="Normal 16" xfId="124"/>
    <cellStyle name="Normal 17" xfId="125"/>
    <cellStyle name="Normal 18" xfId="126"/>
    <cellStyle name="Normal 19" xfId="127"/>
    <cellStyle name="Normal 2" xfId="128"/>
    <cellStyle name="Normal 2 2" xfId="129"/>
    <cellStyle name="Normal 2 2 2" xfId="130"/>
    <cellStyle name="Normal 2 2 2 2" xfId="131"/>
    <cellStyle name="Normal 2 2 2 3" xfId="132"/>
    <cellStyle name="Normal 2 2 3" xfId="133"/>
    <cellStyle name="Normal 2 2 4" xfId="134"/>
    <cellStyle name="Normal 2 2 4 2" xfId="135"/>
    <cellStyle name="Normal 2 2 5" xfId="136"/>
    <cellStyle name="Normal 2 3" xfId="137"/>
    <cellStyle name="Normal 2 3 2" xfId="138"/>
    <cellStyle name="Normal 2 3_Worksheet in Thong bao phan bo KH 2011 chuyen nguon sang 2012_CT" xfId="139"/>
    <cellStyle name="Normal 2 4" xfId="140"/>
    <cellStyle name="Normal 2 6" xfId="141"/>
    <cellStyle name="Normal 2_Bao cao doan cong tac cua Bo thang 4-2010" xfId="142"/>
    <cellStyle name="Normal 20" xfId="143"/>
    <cellStyle name="Normal 21" xfId="144"/>
    <cellStyle name="Normal 22" xfId="145"/>
    <cellStyle name="Normal 23" xfId="146"/>
    <cellStyle name="Normal 24" xfId="147"/>
    <cellStyle name="Normal 25" xfId="148"/>
    <cellStyle name="Normal 26" xfId="149"/>
    <cellStyle name="Normal 27" xfId="150"/>
    <cellStyle name="Normal 28" xfId="151"/>
    <cellStyle name="Normal 29" xfId="152"/>
    <cellStyle name="Normal 3" xfId="153"/>
    <cellStyle name="Normal 3 2" xfId="154"/>
    <cellStyle name="Normal 3 3" xfId="155"/>
    <cellStyle name="Normal 3 4" xfId="156"/>
    <cellStyle name="Normal 3 5" xfId="157"/>
    <cellStyle name="Normal 3 6" xfId="158"/>
    <cellStyle name="Normal 3 6 2" xfId="159"/>
    <cellStyle name="Normal 30" xfId="160"/>
    <cellStyle name="Normal 31" xfId="161"/>
    <cellStyle name="Normal 32" xfId="162"/>
    <cellStyle name="Normal 33" xfId="163"/>
    <cellStyle name="Normal 34" xfId="164"/>
    <cellStyle name="Normal 35" xfId="165"/>
    <cellStyle name="Normal 36" xfId="166"/>
    <cellStyle name="Normal 37" xfId="167"/>
    <cellStyle name="Normal 38" xfId="168"/>
    <cellStyle name="Normal 39" xfId="169"/>
    <cellStyle name="Normal 4" xfId="170"/>
    <cellStyle name="Normal 4 2" xfId="171"/>
    <cellStyle name="Normal 4 3" xfId="172"/>
    <cellStyle name="Normal 4 4" xfId="173"/>
    <cellStyle name="Normal 40" xfId="174"/>
    <cellStyle name="Normal 41" xfId="175"/>
    <cellStyle name="Normal 42" xfId="176"/>
    <cellStyle name="Normal 43" xfId="177"/>
    <cellStyle name="Normal 44" xfId="178"/>
    <cellStyle name="Normal 45" xfId="179"/>
    <cellStyle name="Normal 46" xfId="180"/>
    <cellStyle name="Normal 47" xfId="181"/>
    <cellStyle name="Normal 48" xfId="182"/>
    <cellStyle name="Normal 49" xfId="183"/>
    <cellStyle name="Normal 5" xfId="184"/>
    <cellStyle name="Normal 5 2" xfId="185"/>
    <cellStyle name="Normal 5 3" xfId="186"/>
    <cellStyle name="Normal 5 4" xfId="187"/>
    <cellStyle name="Normal 5 5" xfId="188"/>
    <cellStyle name="Normal 50" xfId="189"/>
    <cellStyle name="Normal 6" xfId="190"/>
    <cellStyle name="Normal 6 2" xfId="191"/>
    <cellStyle name="Normal 6 3" xfId="192"/>
    <cellStyle name="Normal 6 4" xfId="193"/>
    <cellStyle name="Normal 6_Copy of BC 2014 gửi STC - tháng 13-2014 (theo chủ ĐT)" xfId="194"/>
    <cellStyle name="Normal 7" xfId="195"/>
    <cellStyle name="Normal 7 2" xfId="196"/>
    <cellStyle name="Normal 8" xfId="197"/>
    <cellStyle name="Normal 8 2" xfId="198"/>
    <cellStyle name="Normal 9" xfId="199"/>
    <cellStyle name="Normal 9 2" xfId="200"/>
    <cellStyle name="Normal_Chi NSTW NSDP 2002 - PL" xfId="201"/>
    <cellStyle name="omma [0]_Mktg Prog" xfId="202"/>
    <cellStyle name="ormal_Sheet1_1" xfId="203"/>
    <cellStyle name="Percent [2]" xfId="204"/>
    <cellStyle name="Percent 2" xfId="205"/>
    <cellStyle name="Percent 2 2" xfId="206"/>
    <cellStyle name="Percent 3" xfId="207"/>
    <cellStyle name="Percent 4" xfId="208"/>
    <cellStyle name="Percent 4 2" xfId="209"/>
    <cellStyle name="Percent 5" xfId="210"/>
    <cellStyle name="Percent 5 2" xfId="211"/>
    <cellStyle name="Percent 6" xfId="212"/>
    <cellStyle name="Percent 7" xfId="213"/>
    <cellStyle name="s1" xfId="214"/>
    <cellStyle name="Style 1" xfId="215"/>
    <cellStyle name="Style 1 2" xfId="216"/>
    <cellStyle name="subhead" xfId="217"/>
    <cellStyle name="T" xfId="218"/>
    <cellStyle name="th" xfId="219"/>
    <cellStyle name="tuan" xfId="220"/>
    <cellStyle name="tuan1" xfId="221"/>
    <cellStyle name="tuan2" xfId="222"/>
    <cellStyle name="tuan3" xfId="223"/>
    <cellStyle name="tuan4" xfId="224"/>
    <cellStyle name="viet" xfId="225"/>
    <cellStyle name="viet2" xfId="226"/>
    <cellStyle name="Währung [0]_UXO VII" xfId="227"/>
    <cellStyle name="Währung_UXO VII" xfId="228"/>
    <cellStyle name=" [0.00]_ Att. 1- Cover" xfId="229"/>
    <cellStyle name="_ Att. 1- Cover" xfId="230"/>
    <cellStyle name="?_ Att. 1- Cover" xfId="231"/>
    <cellStyle name="똿뗦먛귟 [0.00]_PRODUCT DETAIL Q1" xfId="232"/>
    <cellStyle name="똿뗦먛귟_PRODUCT DETAIL Q1" xfId="233"/>
    <cellStyle name="믅됞 [0.00]_PRODUCT DETAIL Q1" xfId="234"/>
    <cellStyle name="믅됞_PRODUCT DETAIL Q1" xfId="235"/>
    <cellStyle name="백분율_95" xfId="236"/>
    <cellStyle name="뷭?_BOOKSHIP" xfId="237"/>
    <cellStyle name="콤마 [0]_ 비목별 월별기술 " xfId="238"/>
    <cellStyle name="콤마_ 비목별 월별기술 " xfId="239"/>
    <cellStyle name="통화 [0]_1202" xfId="240"/>
    <cellStyle name="통화_1202" xfId="241"/>
    <cellStyle name="표준_(정보부문)월별인원계획" xfId="242"/>
    <cellStyle name="一般_00Q3902REV.1" xfId="243"/>
    <cellStyle name="千分位[0]_00Q3902REV.1" xfId="244"/>
    <cellStyle name="千分位_00Q3902REV.1" xfId="245"/>
    <cellStyle name="貨幣 [0]_00Q3902REV.1" xfId="246"/>
    <cellStyle name="貨幣[0]_BRE" xfId="247"/>
    <cellStyle name="貨幣_00Q3902REV.1" xfId="248"/>
    <cellStyle name="通貨_List-dwgis" xfId="24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TTH/Desktop/4%20Phu%20luc%2002_Phat%20hanh-TranManhHa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ty XSKT-97"/>
      <sheetName val="Cty XSKT-98"/>
      <sheetName val="Cán âäúi"/>
      <sheetName val="PS âiãöu chènh"/>
      <sheetName val="Chi tiet"/>
    </sheetNames>
    <sheetDataSet>
      <sheetData sheetId="0"/>
      <sheetData sheetId="1">
        <row r="12">
          <cell r="B12" t="str">
            <v xml:space="preserve">  CÄNG TY XÄØ SÄÚ KIÃN THIÃÚT DAKLAK</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h sach KV2"/>
      <sheetName val="Danh sach doan KT"/>
      <sheetName val="Ktra2"/>
      <sheetName val="Ktra 1"/>
      <sheetName val="Phu bieu 02_PA1"/>
      <sheetName val="Sheet1"/>
      <sheetName val="Sheet3"/>
      <sheetName val="Phu bieu 02"/>
      <sheetName val="Kiem tra"/>
      <sheetName val="Sheet2"/>
      <sheetName val="Danh sach KVXII"/>
      <sheetName val="Dak Lak"/>
      <sheetName val="NS Khao sat"/>
    </sheetNames>
    <sheetDataSet>
      <sheetData sheetId="0" refreshError="1">
        <row r="5">
          <cell r="B5" t="str">
            <v>HỌ VÀ TÊN</v>
          </cell>
          <cell r="C5" t="str">
            <v>SỐ THẺ</v>
          </cell>
          <cell r="D5" t="str">
            <v>CHUYÊN MÔN</v>
          </cell>
          <cell r="E5" t="str">
            <v>CHỨC VỤ</v>
          </cell>
          <cell r="F5" t="str">
            <v>ĐƠN VỊ</v>
          </cell>
          <cell r="G5" t="str">
            <v>ĐƠN VỊ
 CÔNG TÁC</v>
          </cell>
        </row>
        <row r="6">
          <cell r="B6" t="str">
            <v>KIỂM TOÁN VIÊN CHÍNH</v>
          </cell>
        </row>
        <row r="7">
          <cell r="B7" t="str">
            <v>Nguyễn Hồng Thái</v>
          </cell>
          <cell r="C7" t="str">
            <v>B 0202</v>
          </cell>
          <cell r="D7" t="str">
            <v>CN</v>
          </cell>
          <cell r="E7" t="str">
            <v>Kiểm toán trưởng</v>
          </cell>
          <cell r="F7" t="str">
            <v>LĐ</v>
          </cell>
          <cell r="G7" t="str">
            <v>Lãnh đạo</v>
          </cell>
          <cell r="H7" t="str">
            <v>Ông:</v>
          </cell>
        </row>
        <row r="8">
          <cell r="B8" t="str">
            <v>Phan Văn Thường</v>
          </cell>
          <cell r="C8" t="str">
            <v>B 0203</v>
          </cell>
          <cell r="D8" t="str">
            <v>CN</v>
          </cell>
          <cell r="E8" t="str">
            <v>Phó Kiểm toán trưởng</v>
          </cell>
          <cell r="F8" t="str">
            <v>LĐ</v>
          </cell>
          <cell r="G8" t="str">
            <v>Lãnh đạo</v>
          </cell>
          <cell r="H8" t="str">
            <v>Ông:</v>
          </cell>
        </row>
        <row r="9">
          <cell r="B9" t="str">
            <v>Nguyễn Văn Lân</v>
          </cell>
          <cell r="C9" t="str">
            <v>B 0204</v>
          </cell>
          <cell r="D9" t="str">
            <v>CN</v>
          </cell>
          <cell r="E9" t="str">
            <v>Phó Kiểm toán trưởng</v>
          </cell>
          <cell r="F9" t="str">
            <v>LĐ</v>
          </cell>
          <cell r="G9" t="str">
            <v>Lãnh đạo</v>
          </cell>
          <cell r="H9" t="str">
            <v>Ông:</v>
          </cell>
        </row>
        <row r="10">
          <cell r="B10" t="str">
            <v>Võ Tiến Thịnh</v>
          </cell>
          <cell r="C10" t="str">
            <v>B 0205</v>
          </cell>
          <cell r="D10" t="str">
            <v>CN</v>
          </cell>
          <cell r="E10" t="str">
            <v>Phó Kiểm toán trưởng</v>
          </cell>
          <cell r="F10" t="str">
            <v>LĐ</v>
          </cell>
          <cell r="G10" t="str">
            <v>Lãnh đạo</v>
          </cell>
          <cell r="H10" t="str">
            <v>Ông:</v>
          </cell>
        </row>
        <row r="11">
          <cell r="B11" t="str">
            <v>Mai Văn Hồng</v>
          </cell>
          <cell r="C11" t="str">
            <v>B 0206</v>
          </cell>
          <cell r="D11" t="str">
            <v>CN</v>
          </cell>
          <cell r="E11" t="str">
            <v>Trưởng phòng</v>
          </cell>
          <cell r="F11" t="str">
            <v>TH</v>
          </cell>
          <cell r="G11" t="str">
            <v>Phòng Tổng hợp</v>
          </cell>
          <cell r="H11" t="str">
            <v>Ông:</v>
          </cell>
        </row>
        <row r="12">
          <cell r="B12" t="str">
            <v>Nguyễn Thanh Hải</v>
          </cell>
          <cell r="C12" t="str">
            <v>B 0207</v>
          </cell>
          <cell r="D12" t="str">
            <v>CN</v>
          </cell>
          <cell r="E12" t="str">
            <v>Trưởng phòng</v>
          </cell>
          <cell r="F12" t="str">
            <v>NS3</v>
          </cell>
          <cell r="G12" t="str">
            <v>Phòng Kiểm toán Ngân sách 3</v>
          </cell>
          <cell r="H12" t="str">
            <v>Ông:</v>
          </cell>
        </row>
        <row r="13">
          <cell r="B13" t="str">
            <v>Lê Minh Thuận</v>
          </cell>
          <cell r="C13" t="str">
            <v>B 0208</v>
          </cell>
          <cell r="D13" t="str">
            <v>CN</v>
          </cell>
          <cell r="E13" t="str">
            <v>Phó trưởng phòng</v>
          </cell>
          <cell r="F13" t="str">
            <v>NS3</v>
          </cell>
          <cell r="G13" t="str">
            <v>Phòng Kiểm toán Ngân sách 3</v>
          </cell>
          <cell r="H13" t="str">
            <v>Ông:</v>
          </cell>
        </row>
        <row r="14">
          <cell r="B14" t="str">
            <v>Nguyễn Quốc Bình</v>
          </cell>
          <cell r="C14" t="str">
            <v>B 0209</v>
          </cell>
          <cell r="D14" t="str">
            <v>CN</v>
          </cell>
          <cell r="E14" t="str">
            <v>Phó trưởng phòng</v>
          </cell>
          <cell r="F14" t="str">
            <v>NS3</v>
          </cell>
          <cell r="G14" t="str">
            <v>Phòng Kiểm toán Ngân sách 3</v>
          </cell>
          <cell r="H14" t="str">
            <v>Ông:</v>
          </cell>
        </row>
        <row r="15">
          <cell r="B15" t="str">
            <v>Võ Trọng Vinh</v>
          </cell>
          <cell r="C15" t="str">
            <v>B 0210</v>
          </cell>
          <cell r="D15" t="str">
            <v>CN</v>
          </cell>
          <cell r="E15" t="str">
            <v>KTVC</v>
          </cell>
          <cell r="F15" t="str">
            <v>NS3</v>
          </cell>
          <cell r="G15" t="str">
            <v>Phòng Kiểm toán Ngân sách 3</v>
          </cell>
          <cell r="H15" t="str">
            <v>Ông:</v>
          </cell>
        </row>
        <row r="16">
          <cell r="B16" t="str">
            <v>Bùi Văn Sơn</v>
          </cell>
          <cell r="C16" t="str">
            <v>B 0212</v>
          </cell>
          <cell r="D16" t="str">
            <v>KS</v>
          </cell>
          <cell r="E16" t="str">
            <v>Trưởng phòng</v>
          </cell>
          <cell r="F16" t="str">
            <v>NS1</v>
          </cell>
          <cell r="G16" t="str">
            <v>Phòng Kiểm toán Ngân sách 1</v>
          </cell>
          <cell r="H16" t="str">
            <v>Ông:</v>
          </cell>
        </row>
        <row r="17">
          <cell r="B17" t="str">
            <v>Nguyễn Văn Trung</v>
          </cell>
          <cell r="C17" t="str">
            <v>B 0213</v>
          </cell>
          <cell r="D17" t="str">
            <v>KS</v>
          </cell>
          <cell r="E17" t="str">
            <v>KTVC</v>
          </cell>
          <cell r="F17" t="str">
            <v>ĐTDA</v>
          </cell>
          <cell r="G17" t="str">
            <v>Phòng Kiểm toán Đầu tư dự án</v>
          </cell>
          <cell r="H17" t="str">
            <v>Ông:</v>
          </cell>
        </row>
        <row r="18">
          <cell r="B18" t="str">
            <v>Nguyễn Hồng An</v>
          </cell>
          <cell r="C18" t="str">
            <v>B 0214</v>
          </cell>
          <cell r="D18" t="str">
            <v>CN</v>
          </cell>
          <cell r="E18" t="str">
            <v>KTVC</v>
          </cell>
          <cell r="F18" t="str">
            <v>NS1</v>
          </cell>
          <cell r="G18" t="str">
            <v>Phòng Kiểm toán Ngân sách 1</v>
          </cell>
          <cell r="H18" t="str">
            <v>Ông:</v>
          </cell>
        </row>
        <row r="19">
          <cell r="B19" t="str">
            <v>Đinh Văn Hùng</v>
          </cell>
          <cell r="C19" t="str">
            <v>B 0215</v>
          </cell>
          <cell r="D19" t="str">
            <v>KS</v>
          </cell>
          <cell r="E19" t="str">
            <v>Phó trưởng phòng</v>
          </cell>
          <cell r="F19" t="str">
            <v>ĐTDA</v>
          </cell>
          <cell r="G19" t="str">
            <v>Phòng Kiểm toán Đầu tư dự án</v>
          </cell>
          <cell r="H19" t="str">
            <v>Ông:</v>
          </cell>
        </row>
        <row r="20">
          <cell r="B20" t="str">
            <v>KIỂM TOÁN VIÊN</v>
          </cell>
        </row>
        <row r="21">
          <cell r="B21" t="str">
            <v>Lê Thanh Minh</v>
          </cell>
          <cell r="C21" t="str">
            <v>C 0551</v>
          </cell>
          <cell r="D21" t="str">
            <v>CN</v>
          </cell>
          <cell r="E21" t="str">
            <v>Phó chánh VP</v>
          </cell>
          <cell r="F21" t="str">
            <v>VP</v>
          </cell>
          <cell r="G21" t="str">
            <v>Văn phòng</v>
          </cell>
          <cell r="H21" t="str">
            <v>Ông:</v>
          </cell>
        </row>
        <row r="22">
          <cell r="B22" t="str">
            <v>Đặng Thị Giang</v>
          </cell>
          <cell r="C22" t="str">
            <v>C 0552</v>
          </cell>
          <cell r="D22" t="str">
            <v>CN</v>
          </cell>
          <cell r="E22" t="str">
            <v>KTV</v>
          </cell>
          <cell r="F22" t="str">
            <v>NS3</v>
          </cell>
          <cell r="G22" t="str">
            <v>Phòng Kiểm toán Ngân sách 3</v>
          </cell>
          <cell r="H22" t="str">
            <v>Bà:</v>
          </cell>
        </row>
        <row r="23">
          <cell r="B23" t="str">
            <v>Phan Xuân Thọ</v>
          </cell>
          <cell r="C23" t="str">
            <v>C 0553</v>
          </cell>
          <cell r="D23" t="str">
            <v>KS</v>
          </cell>
          <cell r="E23" t="str">
            <v>KTV</v>
          </cell>
          <cell r="F23" t="str">
            <v>NS3</v>
          </cell>
          <cell r="G23" t="str">
            <v>Phòng Kiểm toán Ngân sách 3</v>
          </cell>
          <cell r="H23" t="str">
            <v>Ông:</v>
          </cell>
        </row>
        <row r="24">
          <cell r="B24" t="str">
            <v>Ngô Thị Hằng Nga</v>
          </cell>
          <cell r="C24" t="str">
            <v>C 0554</v>
          </cell>
          <cell r="D24" t="str">
            <v>CN</v>
          </cell>
          <cell r="E24" t="str">
            <v>Phó trưởng phòng</v>
          </cell>
          <cell r="F24" t="str">
            <v>TH</v>
          </cell>
          <cell r="G24" t="str">
            <v>Phòng Tổng hợp</v>
          </cell>
          <cell r="H24" t="str">
            <v>Bà:</v>
          </cell>
        </row>
        <row r="25">
          <cell r="B25" t="str">
            <v>Phan Bá Thi</v>
          </cell>
          <cell r="C25" t="str">
            <v>C 0555</v>
          </cell>
          <cell r="D25" t="str">
            <v>CN</v>
          </cell>
          <cell r="E25" t="str">
            <v>KTV</v>
          </cell>
          <cell r="F25" t="str">
            <v>NS1</v>
          </cell>
          <cell r="G25" t="str">
            <v>Phòng Kiểm toán Ngân sách 1</v>
          </cell>
          <cell r="H25" t="str">
            <v>Ông:</v>
          </cell>
        </row>
        <row r="26">
          <cell r="B26" t="str">
            <v>Đỗ Văn Minh</v>
          </cell>
          <cell r="C26" t="str">
            <v>C 0556</v>
          </cell>
          <cell r="D26" t="str">
            <v>CN</v>
          </cell>
          <cell r="E26" t="str">
            <v>KTV</v>
          </cell>
          <cell r="F26" t="str">
            <v>NS3</v>
          </cell>
          <cell r="G26" t="str">
            <v>Phòng Kiểm toán Ngân sách 3</v>
          </cell>
          <cell r="H26" t="str">
            <v>Ông:</v>
          </cell>
        </row>
        <row r="27">
          <cell r="B27" t="str">
            <v>Phạm Hồng Tấn</v>
          </cell>
          <cell r="C27" t="str">
            <v>C 0557</v>
          </cell>
          <cell r="D27" t="str">
            <v>KS</v>
          </cell>
          <cell r="E27" t="str">
            <v>KTV</v>
          </cell>
          <cell r="F27" t="str">
            <v>TH</v>
          </cell>
          <cell r="G27" t="str">
            <v>Phòng Tổng hợp</v>
          </cell>
          <cell r="H27" t="str">
            <v>Ông:</v>
          </cell>
        </row>
        <row r="28">
          <cell r="B28" t="str">
            <v>Trần Mạnh Hải</v>
          </cell>
          <cell r="C28" t="str">
            <v>C 0558</v>
          </cell>
          <cell r="D28" t="str">
            <v>CN</v>
          </cell>
          <cell r="E28" t="str">
            <v>KTV</v>
          </cell>
          <cell r="F28" t="str">
            <v>TH</v>
          </cell>
          <cell r="G28" t="str">
            <v>Phòng Tổng hợp</v>
          </cell>
          <cell r="H28" t="str">
            <v>Ông:</v>
          </cell>
        </row>
        <row r="29">
          <cell r="B29" t="str">
            <v>Cao Minh Xuyến</v>
          </cell>
          <cell r="C29" t="str">
            <v>C 0559</v>
          </cell>
          <cell r="D29" t="str">
            <v>CN</v>
          </cell>
          <cell r="E29" t="str">
            <v>KTV</v>
          </cell>
          <cell r="F29" t="str">
            <v>TH</v>
          </cell>
          <cell r="G29" t="str">
            <v>Phòng Tổng hợp</v>
          </cell>
          <cell r="H29" t="str">
            <v>Ông:</v>
          </cell>
        </row>
        <row r="30">
          <cell r="B30" t="str">
            <v>Hoàng Trọng Nghĩa</v>
          </cell>
          <cell r="C30" t="str">
            <v>C 0560</v>
          </cell>
          <cell r="D30" t="str">
            <v>KS</v>
          </cell>
          <cell r="E30" t="str">
            <v>KTV</v>
          </cell>
          <cell r="F30" t="str">
            <v>TH</v>
          </cell>
          <cell r="G30" t="str">
            <v>Phòng Tổng hợp</v>
          </cell>
          <cell r="H30" t="str">
            <v>Ông:</v>
          </cell>
        </row>
        <row r="31">
          <cell r="B31" t="str">
            <v>Trần Thị Thùy Dương</v>
          </cell>
          <cell r="C31" t="str">
            <v>C 0561</v>
          </cell>
          <cell r="D31" t="str">
            <v>CN</v>
          </cell>
          <cell r="E31" t="str">
            <v>KTV</v>
          </cell>
          <cell r="F31" t="str">
            <v>NS3</v>
          </cell>
          <cell r="G31" t="str">
            <v>Phòng Kiểm toán Ngân sách 3</v>
          </cell>
          <cell r="H31" t="str">
            <v>Bà:</v>
          </cell>
        </row>
        <row r="32">
          <cell r="B32" t="str">
            <v>Nguyễn Thị Thu Thủy</v>
          </cell>
          <cell r="C32" t="str">
            <v>C 0562</v>
          </cell>
          <cell r="D32" t="str">
            <v>CN</v>
          </cell>
          <cell r="E32" t="str">
            <v>KTV</v>
          </cell>
          <cell r="F32" t="str">
            <v>TH</v>
          </cell>
          <cell r="G32" t="str">
            <v>Phòng Tổng hợp</v>
          </cell>
          <cell r="H32" t="str">
            <v>Bà:</v>
          </cell>
        </row>
        <row r="33">
          <cell r="B33" t="str">
            <v>Nguyễn Thị Lương</v>
          </cell>
          <cell r="C33" t="str">
            <v>C 0563</v>
          </cell>
          <cell r="D33" t="str">
            <v>CN</v>
          </cell>
          <cell r="E33" t="str">
            <v>KTV</v>
          </cell>
          <cell r="F33" t="str">
            <v>TH</v>
          </cell>
          <cell r="G33" t="str">
            <v>Phòng Tổng hợp</v>
          </cell>
          <cell r="H33" t="str">
            <v>Bà:</v>
          </cell>
        </row>
        <row r="34">
          <cell r="B34" t="str">
            <v>Lê Mai Tú</v>
          </cell>
          <cell r="C34" t="str">
            <v>C 0564</v>
          </cell>
          <cell r="D34" t="str">
            <v>CN</v>
          </cell>
          <cell r="E34" t="str">
            <v>KTV</v>
          </cell>
          <cell r="F34" t="str">
            <v>NS2</v>
          </cell>
          <cell r="G34" t="str">
            <v>Phòng Kiểm toán Ngân sách 2</v>
          </cell>
          <cell r="H34" t="str">
            <v>Bà:</v>
          </cell>
        </row>
        <row r="35">
          <cell r="B35" t="str">
            <v>Trần Thị Hoàng Yến</v>
          </cell>
          <cell r="C35" t="str">
            <v>C 0565</v>
          </cell>
          <cell r="D35" t="str">
            <v>CN</v>
          </cell>
          <cell r="E35" t="str">
            <v>KTV</v>
          </cell>
          <cell r="F35" t="str">
            <v>TH</v>
          </cell>
          <cell r="G35" t="str">
            <v>Phòng Tổng hợp</v>
          </cell>
          <cell r="H35" t="str">
            <v>Bà:</v>
          </cell>
        </row>
        <row r="36">
          <cell r="B36" t="str">
            <v>Nguyễn Thị Lệ Xuân</v>
          </cell>
          <cell r="C36" t="str">
            <v>C 0566</v>
          </cell>
          <cell r="D36" t="str">
            <v>CN</v>
          </cell>
          <cell r="E36" t="str">
            <v>KTV</v>
          </cell>
          <cell r="F36" t="str">
            <v>TH</v>
          </cell>
          <cell r="G36" t="str">
            <v>Phòng Tổng hợp</v>
          </cell>
          <cell r="H36" t="str">
            <v>Bà:</v>
          </cell>
        </row>
        <row r="37">
          <cell r="B37" t="str">
            <v>Hoàng Quốc Tường</v>
          </cell>
          <cell r="C37" t="str">
            <v>C 0567</v>
          </cell>
          <cell r="D37" t="str">
            <v>CN</v>
          </cell>
          <cell r="E37" t="str">
            <v>Phó trưởng phòng</v>
          </cell>
          <cell r="F37" t="str">
            <v>NS2</v>
          </cell>
          <cell r="G37" t="str">
            <v>Phòng Kiểm toán Ngân sách 2</v>
          </cell>
          <cell r="H37" t="str">
            <v>Ông:</v>
          </cell>
        </row>
        <row r="38">
          <cell r="B38" t="str">
            <v>Hoàng Cao Bường</v>
          </cell>
          <cell r="C38" t="str">
            <v>C 0568</v>
          </cell>
          <cell r="D38" t="str">
            <v>KS</v>
          </cell>
          <cell r="E38" t="str">
            <v>KTV</v>
          </cell>
          <cell r="F38" t="str">
            <v>ĐTDA</v>
          </cell>
          <cell r="G38" t="str">
            <v>Phòng Kiểm toán Đầu tư dự án</v>
          </cell>
          <cell r="H38" t="str">
            <v>Ông:</v>
          </cell>
        </row>
        <row r="39">
          <cell r="B39" t="str">
            <v>Nguyễn Quang An</v>
          </cell>
          <cell r="C39" t="str">
            <v>B 0211</v>
          </cell>
          <cell r="D39" t="str">
            <v>KS</v>
          </cell>
          <cell r="E39" t="str">
            <v>KTV</v>
          </cell>
          <cell r="F39" t="str">
            <v>ĐTDA</v>
          </cell>
          <cell r="G39" t="str">
            <v>Phòng Kiểm toán Đầu tư dự án</v>
          </cell>
          <cell r="H39" t="str">
            <v>Ông:</v>
          </cell>
        </row>
        <row r="40">
          <cell r="B40" t="str">
            <v>Lê Viết Thắng</v>
          </cell>
          <cell r="C40" t="str">
            <v>C 0569</v>
          </cell>
          <cell r="D40" t="str">
            <v>KS</v>
          </cell>
          <cell r="E40" t="str">
            <v>KTV</v>
          </cell>
          <cell r="F40" t="str">
            <v>NS2</v>
          </cell>
          <cell r="G40" t="str">
            <v>Phòng Kiểm toán Ngân sách 2</v>
          </cell>
          <cell r="H40" t="str">
            <v>Ông:</v>
          </cell>
        </row>
        <row r="41">
          <cell r="B41" t="str">
            <v>Phạm Quốc Việt</v>
          </cell>
          <cell r="C41" t="str">
            <v>C 0570</v>
          </cell>
          <cell r="D41" t="str">
            <v>CN</v>
          </cell>
          <cell r="E41" t="str">
            <v>KTV</v>
          </cell>
          <cell r="F41" t="str">
            <v>TH</v>
          </cell>
          <cell r="G41" t="str">
            <v>Phòng Tổng hợp</v>
          </cell>
          <cell r="H41" t="str">
            <v>Ông:</v>
          </cell>
        </row>
        <row r="42">
          <cell r="B42" t="str">
            <v>Lê Hồ Nam</v>
          </cell>
          <cell r="C42" t="str">
            <v>C 0571</v>
          </cell>
          <cell r="D42" t="str">
            <v>CN</v>
          </cell>
          <cell r="E42" t="str">
            <v>KTV</v>
          </cell>
          <cell r="F42" t="str">
            <v>NS2</v>
          </cell>
          <cell r="G42" t="str">
            <v>Phòng Kiểm toán Ngân sách 2</v>
          </cell>
          <cell r="H42" t="str">
            <v>Ông:</v>
          </cell>
        </row>
        <row r="43">
          <cell r="B43" t="str">
            <v>Lê Xuân Mai</v>
          </cell>
          <cell r="C43" t="str">
            <v>C 0572</v>
          </cell>
          <cell r="D43" t="str">
            <v>CN</v>
          </cell>
          <cell r="E43" t="str">
            <v>KTV</v>
          </cell>
          <cell r="F43" t="str">
            <v>NS2</v>
          </cell>
          <cell r="G43" t="str">
            <v>Phòng Kiểm toán Ngân sách 2</v>
          </cell>
          <cell r="H43" t="str">
            <v>Ông:</v>
          </cell>
        </row>
        <row r="44">
          <cell r="B44" t="str">
            <v>Trịnh Thị Na</v>
          </cell>
          <cell r="C44" t="str">
            <v>C 0573</v>
          </cell>
          <cell r="D44" t="str">
            <v>CN</v>
          </cell>
          <cell r="E44" t="str">
            <v>KTV</v>
          </cell>
          <cell r="F44" t="str">
            <v>NS3</v>
          </cell>
          <cell r="G44" t="str">
            <v>Phòng Kiểm toán Ngân sách 3</v>
          </cell>
          <cell r="H44" t="str">
            <v>Bà:</v>
          </cell>
        </row>
        <row r="45">
          <cell r="B45" t="str">
            <v>Lê Đình Khôi</v>
          </cell>
          <cell r="C45" t="str">
            <v>C 0574</v>
          </cell>
          <cell r="D45" t="str">
            <v>KS</v>
          </cell>
          <cell r="E45" t="str">
            <v>KTV</v>
          </cell>
          <cell r="F45" t="str">
            <v>ĐTDA</v>
          </cell>
          <cell r="G45" t="str">
            <v>Phòng Kiểm toán Đầu tư dự án</v>
          </cell>
          <cell r="H45" t="str">
            <v>Ông:</v>
          </cell>
        </row>
        <row r="46">
          <cell r="B46" t="str">
            <v>Hoàng Mạnh Hùng</v>
          </cell>
          <cell r="C46" t="str">
            <v>C 0575</v>
          </cell>
          <cell r="D46" t="str">
            <v>CN</v>
          </cell>
          <cell r="E46" t="str">
            <v>KTV</v>
          </cell>
          <cell r="F46" t="str">
            <v>TH</v>
          </cell>
          <cell r="G46" t="str">
            <v>Phòng Tổng hợp</v>
          </cell>
          <cell r="H46" t="str">
            <v>Ông:</v>
          </cell>
        </row>
        <row r="47">
          <cell r="B47" t="str">
            <v>Nguyễn Đình Khang</v>
          </cell>
          <cell r="C47" t="str">
            <v>C 0576</v>
          </cell>
          <cell r="D47" t="str">
            <v>KS</v>
          </cell>
          <cell r="E47" t="str">
            <v>KTV</v>
          </cell>
          <cell r="F47" t="str">
            <v>ĐTDA</v>
          </cell>
          <cell r="G47" t="str">
            <v>Phòng Kiểm toán Đầu tư dự án</v>
          </cell>
          <cell r="H47" t="str">
            <v>Ông:</v>
          </cell>
        </row>
        <row r="48">
          <cell r="B48" t="str">
            <v>Lê Văn Thuyết</v>
          </cell>
          <cell r="C48" t="str">
            <v>C 0577</v>
          </cell>
          <cell r="D48" t="str">
            <v>CN</v>
          </cell>
          <cell r="E48" t="str">
            <v>Phó trưởng phòng</v>
          </cell>
          <cell r="F48" t="str">
            <v>NS2</v>
          </cell>
          <cell r="G48" t="str">
            <v>Phòng Kiểm toán Ngân sách 2</v>
          </cell>
          <cell r="H48" t="str">
            <v>Ông:</v>
          </cell>
        </row>
        <row r="49">
          <cell r="B49" t="str">
            <v>Nguyễn Văn Thắng</v>
          </cell>
          <cell r="C49" t="str">
            <v>C 0578</v>
          </cell>
          <cell r="D49" t="str">
            <v>CN</v>
          </cell>
          <cell r="E49" t="str">
            <v>Phó trưởng phòng</v>
          </cell>
          <cell r="F49" t="str">
            <v>NS1</v>
          </cell>
          <cell r="G49" t="str">
            <v>Phòng Kiểm toán Ngân sách 1</v>
          </cell>
          <cell r="H49" t="str">
            <v>Ông:</v>
          </cell>
        </row>
        <row r="50">
          <cell r="B50" t="str">
            <v>Nguyễn Thanh Lâm</v>
          </cell>
          <cell r="C50" t="str">
            <v>C 0579</v>
          </cell>
          <cell r="D50" t="str">
            <v>CN</v>
          </cell>
          <cell r="E50" t="str">
            <v>KTV</v>
          </cell>
          <cell r="F50" t="str">
            <v>NS1</v>
          </cell>
          <cell r="G50" t="str">
            <v>Phòng Kiểm toán Ngân sách 1</v>
          </cell>
          <cell r="H50" t="str">
            <v>Ông:</v>
          </cell>
        </row>
        <row r="51">
          <cell r="B51" t="str">
            <v>Giãn Quốc Đồng</v>
          </cell>
          <cell r="C51" t="str">
            <v>C 0580</v>
          </cell>
          <cell r="D51" t="str">
            <v>KS</v>
          </cell>
          <cell r="E51" t="str">
            <v>KTV</v>
          </cell>
          <cell r="F51" t="str">
            <v>NS1</v>
          </cell>
          <cell r="G51" t="str">
            <v>Phòng Kiểm toán Ngân sách 1</v>
          </cell>
          <cell r="H51" t="str">
            <v>Ông:</v>
          </cell>
        </row>
        <row r="52">
          <cell r="B52" t="str">
            <v>Phạm Tuyên</v>
          </cell>
          <cell r="C52" t="str">
            <v>C 0581</v>
          </cell>
          <cell r="D52" t="str">
            <v>KS</v>
          </cell>
          <cell r="E52" t="str">
            <v>KTV</v>
          </cell>
          <cell r="F52" t="str">
            <v>ĐTDA</v>
          </cell>
          <cell r="G52" t="str">
            <v>Phòng Kiểm toán Đầu tư dự án</v>
          </cell>
          <cell r="H52" t="str">
            <v>Ông:</v>
          </cell>
        </row>
        <row r="53">
          <cell r="B53" t="str">
            <v>Trần Quốc Đạt</v>
          </cell>
          <cell r="C53" t="str">
            <v>C 0582</v>
          </cell>
          <cell r="D53" t="str">
            <v>CN</v>
          </cell>
          <cell r="E53" t="str">
            <v>KTV</v>
          </cell>
          <cell r="F53" t="str">
            <v>TH</v>
          </cell>
          <cell r="G53" t="str">
            <v>Phòng Tổng hợp</v>
          </cell>
          <cell r="H53" t="str">
            <v>Ông:</v>
          </cell>
        </row>
        <row r="54">
          <cell r="B54" t="str">
            <v>Bạch Như Hoàng</v>
          </cell>
          <cell r="C54" t="str">
            <v>C 0583</v>
          </cell>
          <cell r="D54" t="str">
            <v>KS</v>
          </cell>
          <cell r="E54" t="str">
            <v>KTV</v>
          </cell>
          <cell r="F54" t="str">
            <v>ĐTDA</v>
          </cell>
          <cell r="G54" t="str">
            <v>Phòng Kiểm toán Đầu tư dự án</v>
          </cell>
          <cell r="H54" t="str">
            <v>Ông:</v>
          </cell>
        </row>
        <row r="55">
          <cell r="B55" t="str">
            <v>Nguyễn Thị Thùy Trang</v>
          </cell>
          <cell r="C55" t="str">
            <v>C 0584</v>
          </cell>
          <cell r="D55" t="str">
            <v>CN</v>
          </cell>
          <cell r="E55" t="str">
            <v>KTV</v>
          </cell>
          <cell r="F55" t="str">
            <v>NS1</v>
          </cell>
          <cell r="G55" t="str">
            <v>Phòng Kiểm toán Ngân sách 1</v>
          </cell>
          <cell r="H55" t="str">
            <v>Bà:</v>
          </cell>
        </row>
        <row r="56">
          <cell r="B56" t="str">
            <v>Nguyễn Anh Vân</v>
          </cell>
          <cell r="C56" t="str">
            <v>C 0585</v>
          </cell>
          <cell r="D56" t="str">
            <v>KS</v>
          </cell>
          <cell r="E56" t="str">
            <v>Trưởng phòng</v>
          </cell>
          <cell r="F56" t="str">
            <v>ĐTDA</v>
          </cell>
          <cell r="G56" t="str">
            <v>Phòng Kiểm toán Đầu tư dự án</v>
          </cell>
          <cell r="H56" t="str">
            <v>Ông:</v>
          </cell>
        </row>
        <row r="57">
          <cell r="B57" t="str">
            <v>Nguyễn Đức Sỹ</v>
          </cell>
          <cell r="C57" t="str">
            <v>C 0586</v>
          </cell>
          <cell r="D57" t="str">
            <v>KS</v>
          </cell>
          <cell r="E57" t="str">
            <v>Phó trưởng phòng</v>
          </cell>
          <cell r="F57" t="str">
            <v>ĐTDA</v>
          </cell>
          <cell r="G57" t="str">
            <v>Phòng Kiểm toán Đầu tư dự án</v>
          </cell>
          <cell r="H57" t="str">
            <v>Ông:</v>
          </cell>
        </row>
        <row r="58">
          <cell r="B58" t="str">
            <v>Nguyễn Minh Sửu</v>
          </cell>
          <cell r="C58" t="str">
            <v>C 0587</v>
          </cell>
          <cell r="D58" t="str">
            <v>CN</v>
          </cell>
          <cell r="E58" t="str">
            <v>Phó trưởng phòng</v>
          </cell>
          <cell r="F58" t="str">
            <v>NS3</v>
          </cell>
          <cell r="G58" t="str">
            <v>Phòng Kiểm toán Ngân sách 3</v>
          </cell>
          <cell r="H58" t="str">
            <v>Ông:</v>
          </cell>
        </row>
        <row r="59">
          <cell r="B59" t="str">
            <v>Trần Đức An</v>
          </cell>
          <cell r="C59" t="str">
            <v>C 0588</v>
          </cell>
          <cell r="D59" t="str">
            <v>KS</v>
          </cell>
          <cell r="E59" t="str">
            <v>KTV</v>
          </cell>
          <cell r="F59" t="str">
            <v>ĐTDA</v>
          </cell>
          <cell r="G59" t="str">
            <v>Phòng Kiểm toán Đầu tư dự án</v>
          </cell>
          <cell r="H59" t="str">
            <v>Ông:</v>
          </cell>
        </row>
        <row r="60">
          <cell r="B60" t="str">
            <v>Mai Văn Bé</v>
          </cell>
          <cell r="C60" t="str">
            <v>C 0589</v>
          </cell>
          <cell r="D60" t="str">
            <v>CN</v>
          </cell>
          <cell r="E60" t="str">
            <v>KTV</v>
          </cell>
          <cell r="F60" t="str">
            <v>NS1</v>
          </cell>
          <cell r="G60" t="str">
            <v>Phòng Kiểm toán Ngân sách 1</v>
          </cell>
          <cell r="H60" t="str">
            <v>Ông:</v>
          </cell>
        </row>
        <row r="61">
          <cell r="B61" t="str">
            <v>Thái Văn Tuấn</v>
          </cell>
          <cell r="C61" t="str">
            <v>C 0590</v>
          </cell>
          <cell r="D61" t="str">
            <v>KS</v>
          </cell>
          <cell r="E61" t="str">
            <v>KTV</v>
          </cell>
          <cell r="F61" t="str">
            <v>ĐTDA</v>
          </cell>
          <cell r="G61" t="str">
            <v>Phòng Kiểm toán Đầu tư dự án</v>
          </cell>
          <cell r="H61" t="str">
            <v>Ông:</v>
          </cell>
        </row>
        <row r="62">
          <cell r="B62" t="str">
            <v>Trịnh Thị Thu Hội</v>
          </cell>
          <cell r="C62" t="str">
            <v>C 0591</v>
          </cell>
          <cell r="D62" t="str">
            <v>CN</v>
          </cell>
          <cell r="E62" t="str">
            <v>KTV</v>
          </cell>
          <cell r="F62" t="str">
            <v>NS1</v>
          </cell>
          <cell r="G62" t="str">
            <v>Phòng Kiểm toán Ngân sách 1</v>
          </cell>
          <cell r="H62" t="str">
            <v>Bà:</v>
          </cell>
        </row>
        <row r="63">
          <cell r="B63" t="str">
            <v>Đỗ Song Toàn</v>
          </cell>
          <cell r="C63" t="str">
            <v>C 0592</v>
          </cell>
          <cell r="D63" t="str">
            <v>KS</v>
          </cell>
          <cell r="E63" t="str">
            <v>KTV</v>
          </cell>
          <cell r="F63" t="str">
            <v>ĐTDA</v>
          </cell>
          <cell r="G63" t="str">
            <v>Phòng Kiểm toán Đầu tư dự án</v>
          </cell>
          <cell r="H63" t="str">
            <v>Ông:</v>
          </cell>
        </row>
        <row r="64">
          <cell r="B64" t="str">
            <v>Vương Thị Tú Oanh</v>
          </cell>
          <cell r="C64" t="str">
            <v>C 0593</v>
          </cell>
          <cell r="D64" t="str">
            <v>CN</v>
          </cell>
          <cell r="E64" t="str">
            <v>KTV</v>
          </cell>
          <cell r="F64" t="str">
            <v>NS1</v>
          </cell>
          <cell r="G64" t="str">
            <v>Phòng Kiểm toán Ngân sách 1</v>
          </cell>
          <cell r="H64" t="str">
            <v>Bà:</v>
          </cell>
        </row>
        <row r="65">
          <cell r="B65" t="str">
            <v>Trần Hoàng Đạt</v>
          </cell>
          <cell r="C65" t="str">
            <v>C 0594</v>
          </cell>
          <cell r="D65" t="str">
            <v>CN</v>
          </cell>
          <cell r="E65" t="str">
            <v>KTV</v>
          </cell>
          <cell r="F65" t="str">
            <v>NS1</v>
          </cell>
          <cell r="G65" t="str">
            <v>Phòng Kiểm toán Ngân sách 1</v>
          </cell>
          <cell r="H65" t="str">
            <v>Ông:</v>
          </cell>
        </row>
        <row r="66">
          <cell r="B66" t="str">
            <v>Nguyễn Hồng Sơn</v>
          </cell>
          <cell r="C66" t="str">
            <v>C 0595</v>
          </cell>
          <cell r="D66" t="str">
            <v>KS</v>
          </cell>
          <cell r="E66" t="str">
            <v>KTV</v>
          </cell>
          <cell r="F66" t="str">
            <v>ĐTDA</v>
          </cell>
          <cell r="G66" t="str">
            <v>Phòng Kiểm toán Đầu tư dự án</v>
          </cell>
          <cell r="H66" t="str">
            <v>Ông:</v>
          </cell>
        </row>
        <row r="67">
          <cell r="B67" t="str">
            <v>Phạm Huy Hạnh</v>
          </cell>
          <cell r="C67" t="str">
            <v>C 0596</v>
          </cell>
          <cell r="D67" t="str">
            <v>KS</v>
          </cell>
          <cell r="E67" t="str">
            <v>KTV</v>
          </cell>
          <cell r="F67" t="str">
            <v>ĐTDA</v>
          </cell>
          <cell r="G67" t="str">
            <v>Phòng Kiểm toán Đầu tư dự án</v>
          </cell>
          <cell r="H67" t="str">
            <v>Ông:</v>
          </cell>
        </row>
        <row r="68">
          <cell r="B68" t="str">
            <v>Phan Huy Vọng</v>
          </cell>
          <cell r="C68" t="str">
            <v>C 0597</v>
          </cell>
          <cell r="D68" t="str">
            <v>KS</v>
          </cell>
          <cell r="E68" t="str">
            <v>KTV</v>
          </cell>
          <cell r="F68" t="str">
            <v>ĐTDA</v>
          </cell>
          <cell r="G68" t="str">
            <v>Phòng Kiểm toán Đầu tư dự án</v>
          </cell>
          <cell r="H68" t="str">
            <v>Ông:</v>
          </cell>
        </row>
        <row r="69">
          <cell r="B69" t="str">
            <v>Phan Thanh Hải</v>
          </cell>
          <cell r="C69" t="str">
            <v>C 0598</v>
          </cell>
          <cell r="D69" t="str">
            <v>CN</v>
          </cell>
          <cell r="E69" t="str">
            <v>Phó trưởng phòng</v>
          </cell>
          <cell r="F69" t="str">
            <v>NS2</v>
          </cell>
          <cell r="G69" t="str">
            <v>Phòng Kiểm toán Ngân sách 2</v>
          </cell>
          <cell r="H69" t="str">
            <v>Ông:</v>
          </cell>
        </row>
        <row r="70">
          <cell r="B70" t="str">
            <v>Ngô Thanh An</v>
          </cell>
          <cell r="C70" t="str">
            <v>C 0599</v>
          </cell>
          <cell r="D70" t="str">
            <v>KS</v>
          </cell>
          <cell r="E70" t="str">
            <v>Phó trưởng phòng</v>
          </cell>
          <cell r="F70" t="str">
            <v>ĐTDA</v>
          </cell>
          <cell r="G70" t="str">
            <v>Phòng Kiểm toán Đầu tư dự án</v>
          </cell>
          <cell r="H70" t="str">
            <v>Ông:</v>
          </cell>
        </row>
        <row r="71">
          <cell r="B71" t="str">
            <v>Phạm Thị Thành</v>
          </cell>
          <cell r="C71" t="str">
            <v>C 0600</v>
          </cell>
          <cell r="D71" t="str">
            <v>CN</v>
          </cell>
          <cell r="E71" t="str">
            <v>KTV</v>
          </cell>
          <cell r="F71" t="str">
            <v>NS3</v>
          </cell>
          <cell r="G71" t="str">
            <v>Phòng Kiểm toán Ngân sách 3</v>
          </cell>
          <cell r="H71" t="str">
            <v>Bà:</v>
          </cell>
        </row>
        <row r="72">
          <cell r="B72" t="str">
            <v>Nguyễn Đức Lập</v>
          </cell>
          <cell r="C72" t="str">
            <v>C 0601</v>
          </cell>
          <cell r="D72" t="str">
            <v>KS</v>
          </cell>
          <cell r="E72" t="str">
            <v>KTV</v>
          </cell>
          <cell r="F72" t="str">
            <v>NS2</v>
          </cell>
          <cell r="G72" t="str">
            <v>Phòng Kiểm toán Ngân sách 2</v>
          </cell>
          <cell r="H72" t="str">
            <v>Ông:</v>
          </cell>
        </row>
        <row r="73">
          <cell r="B73" t="str">
            <v>Nguyễn Xuân Thủy</v>
          </cell>
          <cell r="C73" t="str">
            <v>C 0602</v>
          </cell>
          <cell r="D73" t="str">
            <v>CN</v>
          </cell>
          <cell r="E73" t="str">
            <v>KTV</v>
          </cell>
          <cell r="F73" t="str">
            <v>NS2</v>
          </cell>
          <cell r="G73" t="str">
            <v>Phòng Kiểm toán Ngân sách 2</v>
          </cell>
          <cell r="H73" t="str">
            <v>Ông:</v>
          </cell>
        </row>
        <row r="74">
          <cell r="B74" t="str">
            <v>Lê Ngọc Việt</v>
          </cell>
          <cell r="C74" t="str">
            <v>C 0603</v>
          </cell>
          <cell r="D74" t="str">
            <v>CN</v>
          </cell>
          <cell r="E74" t="str">
            <v>KTV</v>
          </cell>
          <cell r="F74" t="str">
            <v>NS3</v>
          </cell>
          <cell r="G74" t="str">
            <v>Phòng Kiểm toán Ngân sách 3</v>
          </cell>
          <cell r="H74" t="str">
            <v>Ông:</v>
          </cell>
        </row>
        <row r="75">
          <cell r="B75" t="str">
            <v>Phạm Quang Hưng</v>
          </cell>
          <cell r="C75" t="str">
            <v>C 0604</v>
          </cell>
          <cell r="D75" t="str">
            <v>CN</v>
          </cell>
          <cell r="E75" t="str">
            <v>KTV</v>
          </cell>
          <cell r="F75" t="str">
            <v>NS3</v>
          </cell>
          <cell r="G75" t="str">
            <v>Phòng Kiểm toán Ngân sách 3</v>
          </cell>
          <cell r="H75" t="str">
            <v>Ông:</v>
          </cell>
        </row>
        <row r="76">
          <cell r="B76" t="str">
            <v>Văn Tất Lợi</v>
          </cell>
          <cell r="C76" t="str">
            <v>C 0605</v>
          </cell>
          <cell r="D76" t="str">
            <v>CN</v>
          </cell>
          <cell r="E76" t="str">
            <v>KTV</v>
          </cell>
          <cell r="F76" t="str">
            <v>TH</v>
          </cell>
          <cell r="G76" t="str">
            <v>Phòng Tổng hợp</v>
          </cell>
          <cell r="H76" t="str">
            <v>Ông:</v>
          </cell>
        </row>
        <row r="77">
          <cell r="B77" t="str">
            <v>Tần Lê Hoài</v>
          </cell>
          <cell r="C77" t="str">
            <v>C 0606</v>
          </cell>
          <cell r="D77" t="str">
            <v>CN</v>
          </cell>
          <cell r="E77" t="str">
            <v>KTV</v>
          </cell>
          <cell r="F77" t="str">
            <v>TH</v>
          </cell>
          <cell r="G77" t="str">
            <v>Phòng Tổng hợp</v>
          </cell>
          <cell r="H77" t="str">
            <v>Ông:</v>
          </cell>
        </row>
        <row r="78">
          <cell r="B78" t="str">
            <v>KIỂM TOÁN VIÊN DỰ BỊ</v>
          </cell>
        </row>
        <row r="79">
          <cell r="B79" t="str">
            <v>Nguyễn Đình Hiến</v>
          </cell>
          <cell r="C79" t="str">
            <v>D 0072</v>
          </cell>
          <cell r="D79" t="str">
            <v>KS</v>
          </cell>
          <cell r="E79" t="str">
            <v>KTVDB</v>
          </cell>
          <cell r="F79" t="str">
            <v>ĐTDA</v>
          </cell>
          <cell r="G79" t="str">
            <v>Phòng Kiểm toán Đầu tư dự án</v>
          </cell>
          <cell r="H79" t="str">
            <v>Ông:</v>
          </cell>
        </row>
        <row r="80">
          <cell r="B80" t="str">
            <v>Nguyễn Xuân Tĩnh</v>
          </cell>
          <cell r="C80" t="str">
            <v>D 0073</v>
          </cell>
          <cell r="D80" t="str">
            <v>CN</v>
          </cell>
          <cell r="E80" t="str">
            <v>KTVDB</v>
          </cell>
          <cell r="F80" t="str">
            <v>NS2</v>
          </cell>
          <cell r="G80" t="str">
            <v>Phòng Kiểm toán Ngân sách 2</v>
          </cell>
          <cell r="H80" t="str">
            <v>Ông:</v>
          </cell>
        </row>
        <row r="81">
          <cell r="B81" t="str">
            <v>Phan Hồng Phong</v>
          </cell>
          <cell r="C81" t="str">
            <v>D 0074</v>
          </cell>
          <cell r="D81" t="str">
            <v>CN</v>
          </cell>
          <cell r="E81" t="str">
            <v>KTVDB</v>
          </cell>
          <cell r="F81" t="str">
            <v>NS1</v>
          </cell>
          <cell r="G81" t="str">
            <v>Phòng Kiểm toán Ngân sách 1</v>
          </cell>
          <cell r="H81" t="str">
            <v>Ông:</v>
          </cell>
        </row>
        <row r="82">
          <cell r="B82" t="str">
            <v>Nguyễn Văn Tuân</v>
          </cell>
          <cell r="D82" t="str">
            <v>KS</v>
          </cell>
          <cell r="E82" t="str">
            <v>KTVDB</v>
          </cell>
          <cell r="F82" t="str">
            <v>NS2</v>
          </cell>
          <cell r="G82" t="str">
            <v>Phòng Kiểm toán Ngân sách 2</v>
          </cell>
          <cell r="H82" t="str">
            <v>Ông:</v>
          </cell>
        </row>
        <row r="83">
          <cell r="B83" t="str">
            <v>Lê Quang Hải</v>
          </cell>
          <cell r="C83" t="str">
            <v>D 0075</v>
          </cell>
          <cell r="D83" t="str">
            <v>CN</v>
          </cell>
          <cell r="E83" t="str">
            <v>KTVDB</v>
          </cell>
          <cell r="F83" t="str">
            <v>NS2</v>
          </cell>
          <cell r="G83" t="str">
            <v>Phòng Kiểm toán Ngân sách 2</v>
          </cell>
          <cell r="H83" t="str">
            <v>Ông:</v>
          </cell>
        </row>
        <row r="84">
          <cell r="B84" t="str">
            <v>THÀNH VIÊN KHÁC</v>
          </cell>
        </row>
        <row r="85">
          <cell r="B85" t="str">
            <v>Nguyễn Hoàng Chúng</v>
          </cell>
          <cell r="C85" t="str">
            <v>Chưa có thẻ</v>
          </cell>
          <cell r="D85" t="str">
            <v>CN</v>
          </cell>
          <cell r="E85" t="str">
            <v>Thành viên khác</v>
          </cell>
          <cell r="F85" t="str">
            <v>NS2</v>
          </cell>
          <cell r="G85" t="str">
            <v>Phòng Kiểm toán Ngân sách 2</v>
          </cell>
          <cell r="H85" t="str">
            <v>Ông:</v>
          </cell>
        </row>
        <row r="86">
          <cell r="B86" t="str">
            <v>Nguyễn Thái Bình</v>
          </cell>
          <cell r="C86" t="str">
            <v>Chưa có thẻ</v>
          </cell>
          <cell r="D86" t="str">
            <v>KS</v>
          </cell>
          <cell r="E86" t="str">
            <v>Thành viên khác</v>
          </cell>
          <cell r="F86" t="str">
            <v>NS3</v>
          </cell>
          <cell r="G86" t="str">
            <v>Phòng Kiểm toán Ngân sách 3</v>
          </cell>
          <cell r="H86" t="str">
            <v>Ông:</v>
          </cell>
        </row>
        <row r="87">
          <cell r="B87" t="str">
            <v>Phan Thành Trung</v>
          </cell>
          <cell r="C87" t="str">
            <v>Chưa có thẻ</v>
          </cell>
          <cell r="D87" t="str">
            <v>CN</v>
          </cell>
          <cell r="E87" t="str">
            <v>Thành viên khác</v>
          </cell>
          <cell r="F87" t="str">
            <v>TH</v>
          </cell>
          <cell r="G87" t="str">
            <v>Phòng Tổng hợp</v>
          </cell>
          <cell r="H87" t="str">
            <v>Ông:</v>
          </cell>
        </row>
        <row r="88">
          <cell r="B88" t="str">
            <v>Nguyễn Ngọc Bảo</v>
          </cell>
          <cell r="C88" t="str">
            <v>Chưa có thẻ</v>
          </cell>
          <cell r="D88" t="str">
            <v>CN</v>
          </cell>
          <cell r="E88" t="str">
            <v>Thành viên khác</v>
          </cell>
          <cell r="F88" t="str">
            <v>NS1</v>
          </cell>
          <cell r="G88" t="str">
            <v>Phòng Kiểm toán Ngân sách 1</v>
          </cell>
          <cell r="H88" t="str">
            <v>Ông:</v>
          </cell>
        </row>
        <row r="89">
          <cell r="B89" t="str">
            <v>Nguyễn Đức Tuấn</v>
          </cell>
          <cell r="C89" t="str">
            <v>Chưa có thẻ</v>
          </cell>
          <cell r="D89" t="str">
            <v>KS</v>
          </cell>
          <cell r="E89" t="str">
            <v>Thành viên khác</v>
          </cell>
          <cell r="F89" t="str">
            <v>NS1</v>
          </cell>
          <cell r="G89" t="str">
            <v>Phòng Kiểm toán Ngân sách 1</v>
          </cell>
          <cell r="H89" t="str">
            <v>Ông:</v>
          </cell>
        </row>
        <row r="90">
          <cell r="B90" t="str">
            <v>Trần Kiên Cường</v>
          </cell>
          <cell r="C90" t="str">
            <v>Chưa có thẻ</v>
          </cell>
          <cell r="D90" t="str">
            <v>KS</v>
          </cell>
          <cell r="E90" t="str">
            <v>Thành viên khác</v>
          </cell>
          <cell r="F90" t="str">
            <v>NS2</v>
          </cell>
          <cell r="G90" t="str">
            <v>Phòng Kiểm toán Ngân sách 2</v>
          </cell>
          <cell r="H90" t="str">
            <v>Ông:</v>
          </cell>
        </row>
        <row r="91">
          <cell r="B91" t="str">
            <v>Hoàng Thị Chung</v>
          </cell>
          <cell r="C91" t="str">
            <v>Chưa có thẻ</v>
          </cell>
          <cell r="D91" t="str">
            <v>CN</v>
          </cell>
          <cell r="E91" t="str">
            <v>Thành viên khác</v>
          </cell>
          <cell r="F91" t="str">
            <v>VP</v>
          </cell>
          <cell r="G91" t="str">
            <v>Văn phòng</v>
          </cell>
          <cell r="H91" t="str">
            <v>Bà:</v>
          </cell>
        </row>
        <row r="92">
          <cell r="B92" t="str">
            <v>Phạm Văn An</v>
          </cell>
          <cell r="C92" t="str">
            <v>Chưa có thẻ</v>
          </cell>
          <cell r="D92" t="str">
            <v>CN</v>
          </cell>
          <cell r="E92" t="str">
            <v>Thành viên khác</v>
          </cell>
          <cell r="F92" t="str">
            <v>VP</v>
          </cell>
          <cell r="G92" t="str">
            <v>Văn phòng</v>
          </cell>
          <cell r="H92" t="str">
            <v>Ông:</v>
          </cell>
        </row>
        <row r="93">
          <cell r="B93" t="str">
            <v>Trần Thị Hồng Chuyên</v>
          </cell>
          <cell r="C93" t="str">
            <v>Chưa có thẻ</v>
          </cell>
          <cell r="D93" t="str">
            <v>CN</v>
          </cell>
          <cell r="E93" t="str">
            <v>Thành viên khác</v>
          </cell>
          <cell r="F93" t="str">
            <v>VP</v>
          </cell>
          <cell r="G93" t="str">
            <v>Văn phòng</v>
          </cell>
          <cell r="H93" t="str">
            <v>Bà:</v>
          </cell>
        </row>
        <row r="94">
          <cell r="B94" t="str">
            <v>Nguyễn Thị Mùi</v>
          </cell>
          <cell r="C94" t="str">
            <v>Chưa có thẻ</v>
          </cell>
          <cell r="D94" t="str">
            <v>CN</v>
          </cell>
          <cell r="E94" t="str">
            <v>Thành viên khác</v>
          </cell>
          <cell r="F94" t="str">
            <v>VP</v>
          </cell>
          <cell r="G94" t="str">
            <v>Văn phòng</v>
          </cell>
          <cell r="H94" t="str">
            <v>Bà:</v>
          </cell>
        </row>
        <row r="95">
          <cell r="B95" t="str">
            <v>Nguyễn Tất Thắng</v>
          </cell>
          <cell r="C95" t="str">
            <v>Chưa có thẻ</v>
          </cell>
          <cell r="D95" t="str">
            <v>CN</v>
          </cell>
          <cell r="E95" t="str">
            <v>Phó chánh VP</v>
          </cell>
          <cell r="F95" t="str">
            <v>VP</v>
          </cell>
          <cell r="G95" t="str">
            <v>Văn phòng</v>
          </cell>
          <cell r="H95" t="str">
            <v>Ông:</v>
          </cell>
        </row>
        <row r="96">
          <cell r="B96" t="str">
            <v>Cao Đình Phú</v>
          </cell>
          <cell r="C96" t="str">
            <v>Chưa có thẻ</v>
          </cell>
          <cell r="D96" t="str">
            <v>CN</v>
          </cell>
          <cell r="E96" t="str">
            <v>Thành viên khác</v>
          </cell>
          <cell r="F96" t="str">
            <v>VP</v>
          </cell>
          <cell r="G96" t="str">
            <v>Văn phòng</v>
          </cell>
          <cell r="H96" t="str">
            <v>Ông:</v>
          </cell>
        </row>
      </sheetData>
      <sheetData sheetId="1" refreshError="1">
        <row r="9">
          <cell r="B9" t="str">
            <v>Võ Tiến Thịnh</v>
          </cell>
          <cell r="C9" t="str">
            <v>Phó Kiểm toán trưởng</v>
          </cell>
          <cell r="D9" t="str">
            <v>Trưởng đoàn</v>
          </cell>
          <cell r="E9" t="str">
            <v>B 0205</v>
          </cell>
          <cell r="F9" t="str">
            <v>CN</v>
          </cell>
          <cell r="G9" t="str">
            <v/>
          </cell>
          <cell r="H9" t="str">
            <v>NS3</v>
          </cell>
          <cell r="I9" t="str">
            <v>Ông:</v>
          </cell>
        </row>
        <row r="10">
          <cell r="B10" t="str">
            <v>Lê Minh Thuận</v>
          </cell>
          <cell r="C10" t="str">
            <v>Phó trưởng phòng</v>
          </cell>
          <cell r="D10" t="str">
            <v>Phó trưởng đoàn kiêm tổ trưởng</v>
          </cell>
          <cell r="E10" t="str">
            <v>B 0208</v>
          </cell>
          <cell r="F10" t="str">
            <v>CN</v>
          </cell>
          <cell r="G10" t="str">
            <v/>
          </cell>
          <cell r="H10" t="str">
            <v>VP</v>
          </cell>
          <cell r="I10" t="str">
            <v>Ông:</v>
          </cell>
        </row>
        <row r="11">
          <cell r="B11" t="str">
            <v>Lê Thanh Minh</v>
          </cell>
          <cell r="C11" t="str">
            <v>Phó chánh VP</v>
          </cell>
          <cell r="D11" t="str">
            <v>Phó trưởng đoàn kiêm tổ trưởng</v>
          </cell>
          <cell r="E11" t="str">
            <v>C 0551</v>
          </cell>
          <cell r="F11" t="str">
            <v>CN</v>
          </cell>
          <cell r="G11" t="str">
            <v/>
          </cell>
          <cell r="H11" t="str">
            <v>NS1</v>
          </cell>
          <cell r="I11" t="str">
            <v>Ông:</v>
          </cell>
        </row>
        <row r="12">
          <cell r="B12" t="str">
            <v>Phan Thanh Hải</v>
          </cell>
          <cell r="C12" t="str">
            <v>Phó trưởng phòng</v>
          </cell>
          <cell r="D12" t="str">
            <v>Tổ trưởng</v>
          </cell>
          <cell r="E12" t="str">
            <v>C 0598</v>
          </cell>
          <cell r="F12" t="str">
            <v>CN</v>
          </cell>
          <cell r="G12" t="str">
            <v/>
          </cell>
          <cell r="H12" t="str">
            <v>NS1</v>
          </cell>
          <cell r="I12" t="str">
            <v>Ông:</v>
          </cell>
        </row>
        <row r="13">
          <cell r="B13" t="str">
            <v>Đinh Văn Hùng</v>
          </cell>
          <cell r="C13" t="str">
            <v>Phó trưởng phòng</v>
          </cell>
          <cell r="D13" t="str">
            <v>Tổ trưởng</v>
          </cell>
          <cell r="E13" t="str">
            <v>B 0215</v>
          </cell>
          <cell r="F13" t="str">
            <v>CN</v>
          </cell>
          <cell r="G13" t="str">
            <v/>
          </cell>
          <cell r="H13" t="str">
            <v>NS3</v>
          </cell>
          <cell r="I13" t="str">
            <v>Ông:</v>
          </cell>
        </row>
        <row r="14">
          <cell r="B14" t="str">
            <v>Nguyễn Đức Sỹ</v>
          </cell>
          <cell r="C14" t="str">
            <v>Phó trưởng phòng</v>
          </cell>
          <cell r="D14" t="str">
            <v>Tổ trưởng</v>
          </cell>
          <cell r="E14" t="str">
            <v>C 0586</v>
          </cell>
          <cell r="F14" t="str">
            <v>CN</v>
          </cell>
          <cell r="G14" t="str">
            <v/>
          </cell>
          <cell r="H14" t="str">
            <v>NS3</v>
          </cell>
          <cell r="I14" t="str">
            <v>Ông:</v>
          </cell>
        </row>
        <row r="15">
          <cell r="B15" t="str">
            <v>Ngô Thanh An</v>
          </cell>
          <cell r="C15" t="str">
            <v>Phó trưởng phòng</v>
          </cell>
          <cell r="D15" t="str">
            <v>Tổ trưởng</v>
          </cell>
          <cell r="E15" t="str">
            <v>C 0599</v>
          </cell>
          <cell r="F15" t="str">
            <v>CN</v>
          </cell>
          <cell r="G15" t="str">
            <v/>
          </cell>
          <cell r="H15" t="str">
            <v>TH</v>
          </cell>
          <cell r="I15" t="str">
            <v>Ông:</v>
          </cell>
        </row>
        <row r="16">
          <cell r="B16" t="str">
            <v>Trần Mạnh Hải</v>
          </cell>
          <cell r="C16" t="str">
            <v>KTV</v>
          </cell>
          <cell r="D16" t="str">
            <v>Tổ trưởng</v>
          </cell>
          <cell r="E16" t="str">
            <v>C 0558</v>
          </cell>
          <cell r="F16" t="str">
            <v>CN</v>
          </cell>
          <cell r="G16" t="str">
            <v/>
          </cell>
          <cell r="H16" t="str">
            <v>NS3</v>
          </cell>
          <cell r="I16" t="str">
            <v>Ông:</v>
          </cell>
        </row>
        <row r="17">
          <cell r="B17" t="str">
            <v>Phan Bá Thi</v>
          </cell>
          <cell r="C17" t="str">
            <v>KTV</v>
          </cell>
          <cell r="D17" t="str">
            <v>Tổ trưởng</v>
          </cell>
          <cell r="E17" t="str">
            <v>C 0555</v>
          </cell>
          <cell r="F17" t="str">
            <v>CN</v>
          </cell>
          <cell r="G17" t="str">
            <v/>
          </cell>
          <cell r="H17" t="str">
            <v>NS2</v>
          </cell>
          <cell r="I17" t="str">
            <v>Ông:</v>
          </cell>
        </row>
        <row r="18">
          <cell r="B18" t="str">
            <v>Nguyễn Quốc Bình</v>
          </cell>
          <cell r="C18" t="str">
            <v>Phó trưởng phòng</v>
          </cell>
          <cell r="D18" t="str">
            <v>Thành viên</v>
          </cell>
          <cell r="E18" t="str">
            <v>B 0209</v>
          </cell>
          <cell r="F18" t="str">
            <v>CN</v>
          </cell>
          <cell r="G18" t="str">
            <v/>
          </cell>
          <cell r="H18" t="str">
            <v>NS2</v>
          </cell>
          <cell r="I18" t="str">
            <v>Ông:</v>
          </cell>
        </row>
        <row r="19">
          <cell r="B19" t="str">
            <v>Nguyễn Hồng An</v>
          </cell>
          <cell r="C19" t="str">
            <v>KTVC</v>
          </cell>
          <cell r="D19" t="str">
            <v>Thành viên</v>
          </cell>
          <cell r="E19" t="str">
            <v>B 0214</v>
          </cell>
          <cell r="F19" t="str">
            <v>CN</v>
          </cell>
          <cell r="G19" t="str">
            <v/>
          </cell>
          <cell r="H19" t="str">
            <v>NS3</v>
          </cell>
          <cell r="I19" t="str">
            <v>Ông:</v>
          </cell>
        </row>
        <row r="20">
          <cell r="B20" t="str">
            <v>Đặng Thị Giang</v>
          </cell>
          <cell r="C20" t="str">
            <v>KTV</v>
          </cell>
          <cell r="D20" t="str">
            <v>Thành viên</v>
          </cell>
          <cell r="E20" t="str">
            <v>C 0552</v>
          </cell>
          <cell r="F20" t="str">
            <v/>
          </cell>
          <cell r="G20" t="str">
            <v>KS</v>
          </cell>
          <cell r="H20" t="str">
            <v>ĐTDA</v>
          </cell>
          <cell r="I20" t="str">
            <v>Bà:</v>
          </cell>
        </row>
        <row r="21">
          <cell r="B21" t="str">
            <v>Đỗ Văn Minh</v>
          </cell>
          <cell r="C21" t="str">
            <v>KTV</v>
          </cell>
          <cell r="D21" t="str">
            <v>Thành viên</v>
          </cell>
          <cell r="E21" t="str">
            <v>C 0556</v>
          </cell>
          <cell r="F21" t="str">
            <v>CN</v>
          </cell>
          <cell r="G21" t="str">
            <v/>
          </cell>
          <cell r="H21" t="str">
            <v>TH</v>
          </cell>
          <cell r="I21" t="str">
            <v>Ông:</v>
          </cell>
        </row>
        <row r="22">
          <cell r="B22" t="str">
            <v>Cao Minh Xuyến</v>
          </cell>
          <cell r="C22" t="str">
            <v>KTV</v>
          </cell>
          <cell r="D22" t="str">
            <v>Thành viên</v>
          </cell>
          <cell r="E22" t="str">
            <v>C 0559</v>
          </cell>
          <cell r="F22" t="str">
            <v/>
          </cell>
          <cell r="G22" t="str">
            <v>KS</v>
          </cell>
          <cell r="H22" t="str">
            <v>NS1</v>
          </cell>
          <cell r="I22" t="str">
            <v>Ông:</v>
          </cell>
        </row>
        <row r="23">
          <cell r="B23" t="str">
            <v>Hoàng Cao Bường</v>
          </cell>
          <cell r="C23" t="str">
            <v>KTV</v>
          </cell>
          <cell r="D23" t="str">
            <v>Thành viên</v>
          </cell>
          <cell r="E23" t="str">
            <v>C 0568</v>
          </cell>
          <cell r="F23" t="str">
            <v/>
          </cell>
          <cell r="G23" t="str">
            <v>KS</v>
          </cell>
          <cell r="H23" t="str">
            <v>ĐTDA</v>
          </cell>
          <cell r="I23" t="str">
            <v>Ông:</v>
          </cell>
        </row>
        <row r="24">
          <cell r="B24" t="str">
            <v>Phạm Quốc Việt</v>
          </cell>
          <cell r="C24" t="str">
            <v>KTV</v>
          </cell>
          <cell r="D24" t="str">
            <v>Thành viên</v>
          </cell>
          <cell r="E24" t="str">
            <v>C 0570</v>
          </cell>
          <cell r="F24" t="str">
            <v>CN</v>
          </cell>
          <cell r="G24" t="str">
            <v/>
          </cell>
          <cell r="H24" t="str">
            <v>NS3</v>
          </cell>
          <cell r="I24" t="str">
            <v>Ông:</v>
          </cell>
        </row>
        <row r="25">
          <cell r="B25" t="str">
            <v>Lê Hồ Nam</v>
          </cell>
          <cell r="C25" t="str">
            <v>KTV</v>
          </cell>
          <cell r="D25" t="str">
            <v>Thành viên</v>
          </cell>
          <cell r="E25" t="str">
            <v>C 0571</v>
          </cell>
          <cell r="F25" t="str">
            <v/>
          </cell>
          <cell r="G25" t="str">
            <v>KS</v>
          </cell>
          <cell r="H25" t="str">
            <v>NS2</v>
          </cell>
          <cell r="I25" t="str">
            <v>Ông:</v>
          </cell>
        </row>
        <row r="26">
          <cell r="B26" t="str">
            <v>Lê Xuân Mai</v>
          </cell>
          <cell r="C26" t="str">
            <v>KTV</v>
          </cell>
          <cell r="D26" t="str">
            <v>Thành viên</v>
          </cell>
          <cell r="E26" t="str">
            <v>C 0572</v>
          </cell>
          <cell r="F26" t="str">
            <v>CN</v>
          </cell>
          <cell r="G26" t="str">
            <v/>
          </cell>
          <cell r="H26" t="str">
            <v>NS2</v>
          </cell>
          <cell r="I26" t="str">
            <v>Ông:</v>
          </cell>
        </row>
        <row r="27">
          <cell r="B27" t="str">
            <v>Trịnh Thị Na</v>
          </cell>
          <cell r="C27" t="str">
            <v>KTV</v>
          </cell>
          <cell r="D27" t="str">
            <v>Thành viên</v>
          </cell>
          <cell r="E27" t="str">
            <v>C 0573</v>
          </cell>
          <cell r="F27" t="str">
            <v>CN</v>
          </cell>
          <cell r="G27" t="str">
            <v/>
          </cell>
          <cell r="H27" t="str">
            <v>NS3</v>
          </cell>
          <cell r="I27" t="str">
            <v>Bà:</v>
          </cell>
        </row>
        <row r="28">
          <cell r="B28" t="str">
            <v>Hoàng Mạnh Hùng</v>
          </cell>
          <cell r="C28" t="str">
            <v>KTV</v>
          </cell>
          <cell r="D28" t="str">
            <v>Thành viên</v>
          </cell>
          <cell r="E28" t="str">
            <v>C 0575</v>
          </cell>
          <cell r="F28" t="str">
            <v/>
          </cell>
          <cell r="G28" t="str">
            <v>KS</v>
          </cell>
          <cell r="H28" t="str">
            <v>ĐTDA</v>
          </cell>
          <cell r="I28" t="str">
            <v>Ông:</v>
          </cell>
        </row>
        <row r="29">
          <cell r="B29" t="str">
            <v>Giãn Quốc Đồng</v>
          </cell>
          <cell r="C29" t="str">
            <v>KTV</v>
          </cell>
          <cell r="D29" t="str">
            <v>Thành viên</v>
          </cell>
          <cell r="E29" t="str">
            <v>C 0580</v>
          </cell>
          <cell r="F29" t="str">
            <v>CN</v>
          </cell>
          <cell r="G29" t="str">
            <v/>
          </cell>
          <cell r="H29" t="str">
            <v>TH</v>
          </cell>
          <cell r="I29" t="str">
            <v>Ông:</v>
          </cell>
        </row>
        <row r="30">
          <cell r="B30" t="str">
            <v>Phạm Huy Hạnh</v>
          </cell>
          <cell r="C30" t="str">
            <v>KTV</v>
          </cell>
          <cell r="D30" t="str">
            <v>Thành viên</v>
          </cell>
          <cell r="E30" t="str">
            <v>C 0596</v>
          </cell>
          <cell r="F30" t="str">
            <v/>
          </cell>
          <cell r="G30" t="str">
            <v>KS</v>
          </cell>
          <cell r="H30" t="str">
            <v>ĐTDA</v>
          </cell>
          <cell r="I30" t="str">
            <v>Ông:</v>
          </cell>
        </row>
        <row r="31">
          <cell r="B31" t="str">
            <v>Phạm Thị Thành</v>
          </cell>
          <cell r="C31" t="str">
            <v>KTV</v>
          </cell>
          <cell r="D31" t="str">
            <v>Thành viên</v>
          </cell>
          <cell r="E31" t="str">
            <v>C 0600</v>
          </cell>
          <cell r="F31" t="e">
            <v>#REF!</v>
          </cell>
          <cell r="G31" t="e">
            <v>#REF!</v>
          </cell>
          <cell r="H31" t="e">
            <v>#REF!</v>
          </cell>
          <cell r="I31" t="str">
            <v>Bà:</v>
          </cell>
        </row>
        <row r="32">
          <cell r="B32" t="str">
            <v>Nguyễn Đức Lập</v>
          </cell>
          <cell r="C32" t="str">
            <v>KTV</v>
          </cell>
          <cell r="D32" t="str">
            <v>Thành viên</v>
          </cell>
          <cell r="E32" t="str">
            <v>C 0601</v>
          </cell>
          <cell r="F32" t="str">
            <v>CN</v>
          </cell>
          <cell r="G32" t="str">
            <v/>
          </cell>
          <cell r="H32" t="str">
            <v>TH</v>
          </cell>
          <cell r="I32" t="str">
            <v>Ông:</v>
          </cell>
        </row>
        <row r="33">
          <cell r="B33" t="str">
            <v>Nguyễn Xuân Thủy</v>
          </cell>
          <cell r="C33" t="str">
            <v>KTV</v>
          </cell>
          <cell r="D33" t="str">
            <v>Thành viên</v>
          </cell>
          <cell r="E33" t="str">
            <v>C 0602</v>
          </cell>
          <cell r="F33" t="str">
            <v/>
          </cell>
          <cell r="G33" t="str">
            <v>KS</v>
          </cell>
          <cell r="H33" t="str">
            <v>ĐTDA</v>
          </cell>
          <cell r="I33" t="str">
            <v>Ông:</v>
          </cell>
        </row>
        <row r="34">
          <cell r="B34" t="str">
            <v>Lê Ngọc Việt</v>
          </cell>
          <cell r="C34" t="str">
            <v>KTV</v>
          </cell>
          <cell r="D34" t="str">
            <v>Thành viên</v>
          </cell>
          <cell r="E34" t="str">
            <v>C 0603</v>
          </cell>
          <cell r="F34" t="str">
            <v/>
          </cell>
          <cell r="G34" t="str">
            <v>KS</v>
          </cell>
          <cell r="H34" t="str">
            <v>ĐTDA</v>
          </cell>
          <cell r="I34" t="str">
            <v>Ông:</v>
          </cell>
        </row>
        <row r="35">
          <cell r="B35" t="str">
            <v>Thái Văn Tuấn</v>
          </cell>
          <cell r="C35" t="str">
            <v>KTV</v>
          </cell>
          <cell r="D35" t="str">
            <v>Thành viên</v>
          </cell>
          <cell r="E35" t="str">
            <v>C 0590</v>
          </cell>
          <cell r="F35" t="str">
            <v>CN</v>
          </cell>
          <cell r="G35" t="str">
            <v/>
          </cell>
          <cell r="H35" t="str">
            <v>NS2</v>
          </cell>
          <cell r="I35" t="str">
            <v>Ông:</v>
          </cell>
        </row>
        <row r="36">
          <cell r="B36" t="str">
            <v>Lê Đình Khôi</v>
          </cell>
          <cell r="C36" t="str">
            <v>KTV</v>
          </cell>
          <cell r="D36" t="str">
            <v>Thành viên</v>
          </cell>
          <cell r="E36" t="str">
            <v>C 0574</v>
          </cell>
          <cell r="F36" t="str">
            <v/>
          </cell>
          <cell r="G36" t="str">
            <v>KS</v>
          </cell>
          <cell r="H36" t="str">
            <v>ĐTDA</v>
          </cell>
          <cell r="I36" t="str">
            <v>Ông:</v>
          </cell>
        </row>
        <row r="37">
          <cell r="B37" t="str">
            <v>Phan Thành Trung</v>
          </cell>
          <cell r="C37" t="str">
            <v>Thành viên khác</v>
          </cell>
          <cell r="D37" t="str">
            <v>Thành viên</v>
          </cell>
          <cell r="E37" t="str">
            <v>Chưa có thẻ</v>
          </cell>
          <cell r="F37" t="str">
            <v>CN</v>
          </cell>
          <cell r="G37" t="str">
            <v/>
          </cell>
          <cell r="H37" t="str">
            <v>LĐ</v>
          </cell>
          <cell r="I37" t="str">
            <v>Ông:</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H60"/>
  <sheetViews>
    <sheetView zoomScaleNormal="100" workbookViewId="0">
      <selection activeCell="D15" sqref="D15"/>
    </sheetView>
  </sheetViews>
  <sheetFormatPr defaultRowHeight="15.75"/>
  <cols>
    <col min="1" max="1" width="4.75" style="16" bestFit="1" customWidth="1"/>
    <col min="2" max="2" width="71.875" style="16" customWidth="1"/>
    <col min="3" max="3" width="20" style="47" bestFit="1" customWidth="1"/>
    <col min="4" max="4" width="23.125" style="47" customWidth="1"/>
    <col min="5" max="5" width="21.5" style="47" bestFit="1" customWidth="1"/>
    <col min="6" max="6" width="10.5" style="76" bestFit="1" customWidth="1"/>
    <col min="7" max="7" width="9" style="16"/>
    <col min="8" max="8" width="19" style="47" customWidth="1"/>
    <col min="9" max="16384" width="9" style="16"/>
  </cols>
  <sheetData>
    <row r="1" spans="1:8" ht="18.75" customHeight="1">
      <c r="A1" s="315" t="s">
        <v>557</v>
      </c>
      <c r="B1" s="315"/>
      <c r="C1" s="315"/>
      <c r="D1" s="315"/>
      <c r="E1" s="315"/>
      <c r="F1" s="315"/>
    </row>
    <row r="2" spans="1:8" ht="18.75">
      <c r="A2" s="316" t="s">
        <v>374</v>
      </c>
      <c r="B2" s="316"/>
      <c r="C2" s="316"/>
      <c r="D2" s="316"/>
      <c r="E2" s="316"/>
      <c r="F2" s="316"/>
    </row>
    <row r="3" spans="1:8" ht="18.75" customHeight="1">
      <c r="A3" s="317" t="s">
        <v>558</v>
      </c>
      <c r="B3" s="317"/>
      <c r="C3" s="317"/>
      <c r="D3" s="317"/>
      <c r="E3" s="317"/>
      <c r="F3" s="317"/>
    </row>
    <row r="4" spans="1:8" ht="18.75" customHeight="1">
      <c r="A4" s="317" t="s">
        <v>582</v>
      </c>
      <c r="B4" s="317"/>
      <c r="C4" s="317"/>
      <c r="D4" s="317"/>
      <c r="E4" s="317"/>
      <c r="F4" s="317"/>
    </row>
    <row r="5" spans="1:8" ht="18.75">
      <c r="A5" s="117"/>
      <c r="B5" s="117"/>
      <c r="C5" s="118"/>
      <c r="D5" s="318" t="s">
        <v>559</v>
      </c>
      <c r="E5" s="318"/>
      <c r="F5" s="318"/>
    </row>
    <row r="6" spans="1:8" s="17" customFormat="1" ht="16.5">
      <c r="A6" s="319" t="s">
        <v>37</v>
      </c>
      <c r="B6" s="319" t="s">
        <v>38</v>
      </c>
      <c r="C6" s="321" t="s">
        <v>375</v>
      </c>
      <c r="D6" s="321" t="s">
        <v>376</v>
      </c>
      <c r="E6" s="319" t="s">
        <v>0</v>
      </c>
      <c r="F6" s="319"/>
      <c r="H6" s="129"/>
    </row>
    <row r="7" spans="1:8" s="17" customFormat="1" ht="16.5">
      <c r="A7" s="319"/>
      <c r="B7" s="320"/>
      <c r="C7" s="321"/>
      <c r="D7" s="321"/>
      <c r="E7" s="321" t="s">
        <v>1</v>
      </c>
      <c r="F7" s="322" t="s">
        <v>41</v>
      </c>
      <c r="H7" s="129"/>
    </row>
    <row r="8" spans="1:8" s="17" customFormat="1" ht="16.5">
      <c r="A8" s="319"/>
      <c r="B8" s="320"/>
      <c r="C8" s="321"/>
      <c r="D8" s="321"/>
      <c r="E8" s="321"/>
      <c r="F8" s="323"/>
      <c r="H8" s="129"/>
    </row>
    <row r="9" spans="1:8" s="21" customFormat="1" ht="15" customHeight="1">
      <c r="A9" s="18" t="s">
        <v>2</v>
      </c>
      <c r="B9" s="18" t="s">
        <v>3</v>
      </c>
      <c r="C9" s="19" t="s">
        <v>91</v>
      </c>
      <c r="D9" s="19" t="s">
        <v>90</v>
      </c>
      <c r="E9" s="20" t="s">
        <v>4</v>
      </c>
      <c r="F9" s="77" t="s">
        <v>5</v>
      </c>
      <c r="H9" s="130"/>
    </row>
    <row r="10" spans="1:8" s="185" customFormat="1" ht="18.75">
      <c r="A10" s="22" t="s">
        <v>2</v>
      </c>
      <c r="B10" s="23" t="s">
        <v>226</v>
      </c>
      <c r="C10" s="34">
        <v>23084251</v>
      </c>
      <c r="D10" s="34">
        <v>29368606.629354998</v>
      </c>
      <c r="E10" s="24">
        <f t="shared" ref="E10:E47" si="0">D10-C10</f>
        <v>6284355.6293549985</v>
      </c>
      <c r="F10" s="53">
        <f t="shared" ref="F10:F16" si="1">D10/C10*100</f>
        <v>127.22356306624374</v>
      </c>
      <c r="H10" s="186"/>
    </row>
    <row r="11" spans="1:8" s="185" customFormat="1" ht="18.75">
      <c r="A11" s="26" t="s">
        <v>6</v>
      </c>
      <c r="B11" s="27" t="s">
        <v>7</v>
      </c>
      <c r="C11" s="34">
        <v>9142120</v>
      </c>
      <c r="D11" s="34">
        <v>7262887.6689309999</v>
      </c>
      <c r="E11" s="28">
        <f t="shared" si="0"/>
        <v>-1879232.3310690001</v>
      </c>
      <c r="F11" s="56">
        <f t="shared" si="1"/>
        <v>79.444239070707894</v>
      </c>
      <c r="H11" s="186"/>
    </row>
    <row r="12" spans="1:8" s="25" customFormat="1" ht="18.75">
      <c r="A12" s="29"/>
      <c r="B12" s="30" t="s">
        <v>8</v>
      </c>
      <c r="C12" s="31">
        <v>342939</v>
      </c>
      <c r="D12" s="31">
        <v>386966.37923000002</v>
      </c>
      <c r="E12" s="31">
        <f t="shared" si="0"/>
        <v>44027.37923000002</v>
      </c>
      <c r="F12" s="61">
        <f t="shared" si="1"/>
        <v>112.83825380898645</v>
      </c>
      <c r="H12" s="44"/>
    </row>
    <row r="13" spans="1:8" s="25" customFormat="1" ht="18.75">
      <c r="A13" s="29"/>
      <c r="B13" s="30" t="s">
        <v>9</v>
      </c>
      <c r="C13" s="31">
        <v>8799181</v>
      </c>
      <c r="D13" s="31">
        <v>6875921.2897009999</v>
      </c>
      <c r="E13" s="31">
        <f t="shared" si="0"/>
        <v>-1923259.7102990001</v>
      </c>
      <c r="F13" s="61">
        <f t="shared" si="1"/>
        <v>78.14274180404972</v>
      </c>
      <c r="H13" s="44"/>
    </row>
    <row r="14" spans="1:8" s="190" customFormat="1" ht="19.5">
      <c r="A14" s="187" t="s">
        <v>10</v>
      </c>
      <c r="B14" s="188" t="s">
        <v>11</v>
      </c>
      <c r="C14" s="189">
        <v>13857781</v>
      </c>
      <c r="D14" s="189">
        <v>13843358.546661999</v>
      </c>
      <c r="E14" s="111">
        <f t="shared" si="0"/>
        <v>-14422.453338000923</v>
      </c>
      <c r="F14" s="128">
        <f t="shared" si="1"/>
        <v>99.895925232632834</v>
      </c>
      <c r="H14" s="191"/>
    </row>
    <row r="15" spans="1:8" s="25" customFormat="1" ht="18.75">
      <c r="A15" s="33"/>
      <c r="B15" s="30" t="s">
        <v>12</v>
      </c>
      <c r="C15" s="31">
        <v>9753529</v>
      </c>
      <c r="D15" s="31">
        <v>9753529</v>
      </c>
      <c r="E15" s="31">
        <f t="shared" si="0"/>
        <v>0</v>
      </c>
      <c r="F15" s="61">
        <f t="shared" si="1"/>
        <v>100</v>
      </c>
      <c r="H15" s="44"/>
    </row>
    <row r="16" spans="1:8" s="25" customFormat="1" ht="18.75">
      <c r="A16" s="33"/>
      <c r="B16" s="30" t="s">
        <v>13</v>
      </c>
      <c r="C16" s="31">
        <v>4104252</v>
      </c>
      <c r="D16" s="31">
        <v>4089829.546662</v>
      </c>
      <c r="E16" s="31">
        <f t="shared" si="0"/>
        <v>-14422.453337999992</v>
      </c>
      <c r="F16" s="61">
        <f t="shared" si="1"/>
        <v>99.648597275752067</v>
      </c>
      <c r="H16" s="44"/>
    </row>
    <row r="17" spans="1:8" s="190" customFormat="1" ht="19.5">
      <c r="A17" s="187" t="s">
        <v>14</v>
      </c>
      <c r="B17" s="188" t="s">
        <v>15</v>
      </c>
      <c r="C17" s="189">
        <v>0</v>
      </c>
      <c r="D17" s="189">
        <v>0</v>
      </c>
      <c r="E17" s="192">
        <f t="shared" si="0"/>
        <v>0</v>
      </c>
      <c r="F17" s="128"/>
      <c r="H17" s="193"/>
    </row>
    <row r="18" spans="1:8" s="190" customFormat="1" ht="19.5">
      <c r="A18" s="187" t="s">
        <v>16</v>
      </c>
      <c r="B18" s="188" t="s">
        <v>17</v>
      </c>
      <c r="C18" s="189">
        <v>0</v>
      </c>
      <c r="D18" s="189">
        <v>136065.336587</v>
      </c>
      <c r="E18" s="189">
        <f t="shared" si="0"/>
        <v>136065.336587</v>
      </c>
      <c r="F18" s="128"/>
      <c r="H18" s="193"/>
    </row>
    <row r="19" spans="1:8" s="190" customFormat="1" ht="19.5">
      <c r="A19" s="187" t="s">
        <v>18</v>
      </c>
      <c r="B19" s="188" t="s">
        <v>19</v>
      </c>
      <c r="C19" s="189">
        <v>0</v>
      </c>
      <c r="D19" s="189">
        <v>7981158.3300989997</v>
      </c>
      <c r="E19" s="111">
        <f t="shared" si="0"/>
        <v>7981158.3300989997</v>
      </c>
      <c r="F19" s="128"/>
      <c r="H19" s="191"/>
    </row>
    <row r="20" spans="1:8" s="190" customFormat="1" ht="19.5">
      <c r="A20" s="187" t="s">
        <v>53</v>
      </c>
      <c r="B20" s="188" t="s">
        <v>225</v>
      </c>
      <c r="C20" s="189">
        <v>0</v>
      </c>
      <c r="D20" s="189">
        <v>120371.896204</v>
      </c>
      <c r="E20" s="111">
        <f t="shared" si="0"/>
        <v>120371.896204</v>
      </c>
      <c r="F20" s="128"/>
      <c r="H20" s="193"/>
    </row>
    <row r="21" spans="1:8" s="190" customFormat="1" ht="19.5">
      <c r="A21" s="187" t="s">
        <v>69</v>
      </c>
      <c r="B21" s="188" t="s">
        <v>179</v>
      </c>
      <c r="C21" s="189">
        <v>0</v>
      </c>
      <c r="D21" s="189">
        <v>13476.857352999999</v>
      </c>
      <c r="E21" s="111">
        <f t="shared" si="0"/>
        <v>13476.857352999999</v>
      </c>
      <c r="F21" s="128"/>
      <c r="H21" s="193"/>
    </row>
    <row r="22" spans="1:8" s="190" customFormat="1" ht="19.5">
      <c r="A22" s="187" t="s">
        <v>215</v>
      </c>
      <c r="B22" s="188" t="s">
        <v>222</v>
      </c>
      <c r="C22" s="189">
        <v>54400</v>
      </c>
      <c r="D22" s="189">
        <v>8779.2455119999995</v>
      </c>
      <c r="E22" s="111">
        <f t="shared" si="0"/>
        <v>-45620.754487999999</v>
      </c>
      <c r="F22" s="127">
        <f>D22/C22*100</f>
        <v>16.138318955882351</v>
      </c>
      <c r="H22" s="193"/>
    </row>
    <row r="23" spans="1:8" s="196" customFormat="1" ht="19.5">
      <c r="A23" s="194" t="s">
        <v>309</v>
      </c>
      <c r="B23" s="195" t="s">
        <v>327</v>
      </c>
      <c r="C23" s="189">
        <v>20000</v>
      </c>
      <c r="D23" s="189">
        <v>581.48199999999997</v>
      </c>
      <c r="E23" s="81">
        <f t="shared" si="0"/>
        <v>-19418.518</v>
      </c>
      <c r="F23" s="127">
        <f>D23/C23*100</f>
        <v>2.90741</v>
      </c>
      <c r="H23" s="197"/>
    </row>
    <row r="24" spans="1:8" s="196" customFormat="1" ht="19.5">
      <c r="A24" s="194" t="s">
        <v>396</v>
      </c>
      <c r="B24" s="195" t="s">
        <v>395</v>
      </c>
      <c r="C24" s="189">
        <v>9950</v>
      </c>
      <c r="D24" s="189">
        <v>1927.2660069999999</v>
      </c>
      <c r="E24" s="81"/>
      <c r="F24" s="127"/>
      <c r="H24" s="197"/>
    </row>
    <row r="25" spans="1:8" s="198" customFormat="1" ht="18.75">
      <c r="A25" s="187" t="s">
        <v>3</v>
      </c>
      <c r="B25" s="188" t="s">
        <v>99</v>
      </c>
      <c r="C25" s="189">
        <v>23084251</v>
      </c>
      <c r="D25" s="189">
        <v>29183480.364124</v>
      </c>
      <c r="E25" s="111">
        <f t="shared" si="0"/>
        <v>6099229.3641240001</v>
      </c>
      <c r="F25" s="128">
        <f t="shared" ref="F25:F40" si="2">D25/C25*100</f>
        <v>126.42160390702735</v>
      </c>
      <c r="H25" s="191"/>
    </row>
    <row r="26" spans="1:8" s="198" customFormat="1" ht="18.75">
      <c r="A26" s="187" t="s">
        <v>6</v>
      </c>
      <c r="B26" s="188" t="s">
        <v>227</v>
      </c>
      <c r="C26" s="189">
        <v>18950049</v>
      </c>
      <c r="D26" s="189">
        <v>17697849.628878001</v>
      </c>
      <c r="E26" s="111">
        <f t="shared" si="0"/>
        <v>-1252199.3711219989</v>
      </c>
      <c r="F26" s="128">
        <f t="shared" si="2"/>
        <v>93.392104837713092</v>
      </c>
      <c r="H26" s="191"/>
    </row>
    <row r="27" spans="1:8" s="25" customFormat="1" ht="18.75">
      <c r="A27" s="33">
        <v>1</v>
      </c>
      <c r="B27" s="30" t="s">
        <v>20</v>
      </c>
      <c r="C27" s="31">
        <v>5039973</v>
      </c>
      <c r="D27" s="31">
        <v>4299475.1157409996</v>
      </c>
      <c r="E27" s="32">
        <f t="shared" si="0"/>
        <v>-740497.88425900042</v>
      </c>
      <c r="F27" s="61">
        <f t="shared" si="2"/>
        <v>85.307502951722157</v>
      </c>
      <c r="H27" s="44"/>
    </row>
    <row r="28" spans="1:8" s="25" customFormat="1" ht="18.75">
      <c r="A28" s="33">
        <f>A27+1</f>
        <v>2</v>
      </c>
      <c r="B28" s="30" t="s">
        <v>21</v>
      </c>
      <c r="C28" s="31">
        <v>13524803</v>
      </c>
      <c r="D28" s="31">
        <v>13395362.694251999</v>
      </c>
      <c r="E28" s="32">
        <f t="shared" si="0"/>
        <v>-129440.30574800074</v>
      </c>
      <c r="F28" s="61">
        <f t="shared" si="2"/>
        <v>99.04294128537029</v>
      </c>
      <c r="H28" s="44"/>
    </row>
    <row r="29" spans="1:8" s="25" customFormat="1" ht="18.75">
      <c r="A29" s="33">
        <f>A28+1</f>
        <v>3</v>
      </c>
      <c r="B29" s="30" t="s">
        <v>22</v>
      </c>
      <c r="C29" s="31">
        <v>0</v>
      </c>
      <c r="D29" s="31">
        <v>3011.8188850000001</v>
      </c>
      <c r="E29" s="32">
        <f t="shared" si="0"/>
        <v>3011.8188850000001</v>
      </c>
      <c r="F29" s="61"/>
      <c r="H29" s="44"/>
    </row>
    <row r="30" spans="1:8" ht="16.5">
      <c r="A30" s="33">
        <f>A29+1</f>
        <v>4</v>
      </c>
      <c r="B30" s="30" t="s">
        <v>23</v>
      </c>
      <c r="C30" s="31">
        <v>1440</v>
      </c>
      <c r="D30" s="31">
        <v>0</v>
      </c>
      <c r="E30" s="32">
        <f t="shared" si="0"/>
        <v>-1440</v>
      </c>
      <c r="F30" s="61">
        <f t="shared" si="2"/>
        <v>0</v>
      </c>
    </row>
    <row r="31" spans="1:8" ht="16.5">
      <c r="A31" s="33">
        <f>A30+1</f>
        <v>5</v>
      </c>
      <c r="B31" s="30" t="s">
        <v>24</v>
      </c>
      <c r="C31" s="31">
        <v>383833</v>
      </c>
      <c r="D31" s="31">
        <v>0</v>
      </c>
      <c r="E31" s="32">
        <f t="shared" si="0"/>
        <v>-383833</v>
      </c>
      <c r="F31" s="61">
        <f t="shared" si="2"/>
        <v>0</v>
      </c>
    </row>
    <row r="32" spans="1:8" s="198" customFormat="1" ht="18.75">
      <c r="A32" s="187" t="s">
        <v>10</v>
      </c>
      <c r="B32" s="188" t="s">
        <v>26</v>
      </c>
      <c r="C32" s="189">
        <v>4104252</v>
      </c>
      <c r="D32" s="189">
        <v>2912766.8855039999</v>
      </c>
      <c r="E32" s="111">
        <f t="shared" si="0"/>
        <v>-1191485.1144960001</v>
      </c>
      <c r="F32" s="128">
        <f t="shared" si="2"/>
        <v>70.96949421000464</v>
      </c>
      <c r="H32" s="191"/>
    </row>
    <row r="33" spans="1:8" s="25" customFormat="1" ht="18.75">
      <c r="A33" s="33">
        <v>1</v>
      </c>
      <c r="B33" s="30" t="s">
        <v>27</v>
      </c>
      <c r="C33" s="31">
        <v>1539678</v>
      </c>
      <c r="D33" s="31">
        <v>1095782.031954</v>
      </c>
      <c r="E33" s="32">
        <f t="shared" si="0"/>
        <v>-443895.96804599999</v>
      </c>
      <c r="F33" s="61">
        <f t="shared" si="2"/>
        <v>71.169558307256452</v>
      </c>
      <c r="H33" s="44"/>
    </row>
    <row r="34" spans="1:8" s="38" customFormat="1" ht="18.75">
      <c r="A34" s="35"/>
      <c r="B34" s="36" t="s">
        <v>112</v>
      </c>
      <c r="C34" s="31">
        <v>667491</v>
      </c>
      <c r="D34" s="31">
        <v>798261.43677000003</v>
      </c>
      <c r="E34" s="37">
        <f t="shared" si="0"/>
        <v>130770.43677000003</v>
      </c>
      <c r="F34" s="61">
        <f t="shared" si="2"/>
        <v>119.5913408225729</v>
      </c>
      <c r="H34" s="45"/>
    </row>
    <row r="35" spans="1:8" s="38" customFormat="1" ht="18.75">
      <c r="A35" s="35"/>
      <c r="B35" s="36" t="s">
        <v>181</v>
      </c>
      <c r="C35" s="31">
        <v>475145</v>
      </c>
      <c r="D35" s="31">
        <v>297520.59518399998</v>
      </c>
      <c r="E35" s="37">
        <f t="shared" si="0"/>
        <v>-177624.40481600002</v>
      </c>
      <c r="F35" s="61">
        <f t="shared" si="2"/>
        <v>62.616800173420742</v>
      </c>
      <c r="H35" s="45"/>
    </row>
    <row r="36" spans="1:8" s="25" customFormat="1" ht="18.75">
      <c r="A36" s="33">
        <f>A33+1</f>
        <v>2</v>
      </c>
      <c r="B36" s="30" t="s">
        <v>28</v>
      </c>
      <c r="C36" s="31">
        <v>2564574</v>
      </c>
      <c r="D36" s="31">
        <v>1816984.8535500001</v>
      </c>
      <c r="E36" s="32">
        <f t="shared" si="0"/>
        <v>-747589.14644999988</v>
      </c>
      <c r="F36" s="61">
        <f t="shared" si="2"/>
        <v>70.849382920906166</v>
      </c>
      <c r="H36" s="44"/>
    </row>
    <row r="37" spans="1:8" s="38" customFormat="1" ht="18.75">
      <c r="A37" s="35"/>
      <c r="B37" s="36" t="s">
        <v>182</v>
      </c>
      <c r="C37" s="31">
        <v>2453200</v>
      </c>
      <c r="D37" s="31">
        <v>1711086.218255</v>
      </c>
      <c r="E37" s="37">
        <f t="shared" si="0"/>
        <v>-742113.78174500004</v>
      </c>
      <c r="F37" s="64">
        <f t="shared" si="2"/>
        <v>69.749152871963148</v>
      </c>
      <c r="H37" s="45"/>
    </row>
    <row r="38" spans="1:8" s="38" customFormat="1" ht="18.75">
      <c r="A38" s="35"/>
      <c r="B38" s="36" t="s">
        <v>181</v>
      </c>
      <c r="C38" s="31">
        <v>111374</v>
      </c>
      <c r="D38" s="31">
        <v>105898.635295</v>
      </c>
      <c r="E38" s="37">
        <f t="shared" si="0"/>
        <v>-5475.364705</v>
      </c>
      <c r="F38" s="64">
        <f t="shared" si="2"/>
        <v>95.08380348645106</v>
      </c>
      <c r="H38" s="45"/>
    </row>
    <row r="39" spans="1:8" s="199" customFormat="1" ht="18" customHeight="1">
      <c r="A39" s="194" t="s">
        <v>14</v>
      </c>
      <c r="B39" s="195" t="s">
        <v>328</v>
      </c>
      <c r="C39" s="189">
        <v>20000</v>
      </c>
      <c r="D39" s="189">
        <v>581.48199999999997</v>
      </c>
      <c r="E39" s="81">
        <f t="shared" si="0"/>
        <v>-19418.518</v>
      </c>
      <c r="F39" s="127">
        <f t="shared" si="2"/>
        <v>2.90741</v>
      </c>
      <c r="H39" s="200"/>
    </row>
    <row r="40" spans="1:8" s="199" customFormat="1" ht="18" customHeight="1">
      <c r="A40" s="187" t="s">
        <v>16</v>
      </c>
      <c r="B40" s="195" t="s">
        <v>394</v>
      </c>
      <c r="C40" s="189">
        <v>9950</v>
      </c>
      <c r="D40" s="189">
        <v>1927.2660069999999</v>
      </c>
      <c r="E40" s="81"/>
      <c r="F40" s="127">
        <f t="shared" si="2"/>
        <v>19.369507608040202</v>
      </c>
      <c r="H40" s="200"/>
    </row>
    <row r="41" spans="1:8" s="198" customFormat="1" ht="18" customHeight="1">
      <c r="A41" s="187" t="s">
        <v>18</v>
      </c>
      <c r="B41" s="188" t="s">
        <v>29</v>
      </c>
      <c r="C41" s="189">
        <v>0</v>
      </c>
      <c r="D41" s="189">
        <v>8423901.8546309993</v>
      </c>
      <c r="E41" s="111">
        <f t="shared" si="0"/>
        <v>8423901.8546309993</v>
      </c>
      <c r="F41" s="128"/>
      <c r="H41" s="191"/>
    </row>
    <row r="42" spans="1:8" s="198" customFormat="1" ht="18" customHeight="1">
      <c r="A42" s="187" t="s">
        <v>53</v>
      </c>
      <c r="B42" s="188" t="s">
        <v>149</v>
      </c>
      <c r="C42" s="189">
        <v>0</v>
      </c>
      <c r="D42" s="189">
        <v>146453.24710400001</v>
      </c>
      <c r="E42" s="111">
        <f t="shared" si="0"/>
        <v>146453.24710400001</v>
      </c>
      <c r="F42" s="128"/>
      <c r="H42" s="191"/>
    </row>
    <row r="43" spans="1:8" s="201" customFormat="1" ht="18" customHeight="1">
      <c r="A43" s="187" t="s">
        <v>30</v>
      </c>
      <c r="B43" s="188" t="s">
        <v>177</v>
      </c>
      <c r="C43" s="189">
        <v>0</v>
      </c>
      <c r="D43" s="189">
        <v>185126.265231</v>
      </c>
      <c r="E43" s="85">
        <f t="shared" si="0"/>
        <v>185126.265231</v>
      </c>
      <c r="F43" s="128"/>
      <c r="H43" s="202"/>
    </row>
    <row r="44" spans="1:8" s="198" customFormat="1" ht="18.75">
      <c r="A44" s="187" t="s">
        <v>31</v>
      </c>
      <c r="B44" s="188" t="s">
        <v>97</v>
      </c>
      <c r="C44" s="189">
        <v>0</v>
      </c>
      <c r="D44" s="189">
        <v>10032.919974</v>
      </c>
      <c r="E44" s="85">
        <f t="shared" si="0"/>
        <v>10032.919974</v>
      </c>
      <c r="F44" s="128"/>
      <c r="H44" s="203"/>
    </row>
    <row r="45" spans="1:8" s="25" customFormat="1" ht="18.75">
      <c r="A45" s="33" t="s">
        <v>6</v>
      </c>
      <c r="B45" s="30" t="s">
        <v>180</v>
      </c>
      <c r="C45" s="31">
        <v>0</v>
      </c>
      <c r="D45" s="31">
        <v>0</v>
      </c>
      <c r="E45" s="39">
        <f t="shared" si="0"/>
        <v>0</v>
      </c>
      <c r="F45" s="61"/>
      <c r="H45" s="131"/>
    </row>
    <row r="46" spans="1:8" s="25" customFormat="1" ht="18.75">
      <c r="A46" s="33" t="s">
        <v>10</v>
      </c>
      <c r="B46" s="30" t="s">
        <v>32</v>
      </c>
      <c r="C46" s="31">
        <v>0</v>
      </c>
      <c r="D46" s="31">
        <v>10032.919974</v>
      </c>
      <c r="E46" s="39">
        <f t="shared" si="0"/>
        <v>10032.919974</v>
      </c>
      <c r="F46" s="61"/>
      <c r="H46" s="131"/>
    </row>
    <row r="47" spans="1:8" s="198" customFormat="1" ht="18.75">
      <c r="A47" s="187" t="s">
        <v>33</v>
      </c>
      <c r="B47" s="188" t="s">
        <v>223</v>
      </c>
      <c r="C47" s="189">
        <v>54400</v>
      </c>
      <c r="D47" s="189">
        <v>8779.2455119999995</v>
      </c>
      <c r="E47" s="85">
        <f t="shared" si="0"/>
        <v>-45620.754487999999</v>
      </c>
      <c r="F47" s="127">
        <f>D47/C47*100</f>
        <v>16.138318955882351</v>
      </c>
      <c r="H47" s="203"/>
    </row>
    <row r="48" spans="1:8" s="25" customFormat="1" ht="18.75">
      <c r="A48" s="33" t="s">
        <v>6</v>
      </c>
      <c r="B48" s="30" t="s">
        <v>34</v>
      </c>
      <c r="C48" s="31">
        <v>54400</v>
      </c>
      <c r="D48" s="31">
        <v>8779.2455119999995</v>
      </c>
      <c r="E48" s="39"/>
      <c r="F48" s="61"/>
      <c r="H48" s="131"/>
    </row>
    <row r="49" spans="1:8" s="25" customFormat="1" ht="18.75">
      <c r="A49" s="33" t="s">
        <v>10</v>
      </c>
      <c r="B49" s="30" t="s">
        <v>35</v>
      </c>
      <c r="C49" s="31">
        <v>0</v>
      </c>
      <c r="D49" s="31">
        <v>0</v>
      </c>
      <c r="E49" s="40"/>
      <c r="F49" s="61"/>
      <c r="H49" s="131"/>
    </row>
    <row r="50" spans="1:8" s="198" customFormat="1" ht="18.75">
      <c r="A50" s="187" t="s">
        <v>36</v>
      </c>
      <c r="B50" s="188" t="s">
        <v>224</v>
      </c>
      <c r="C50" s="189">
        <v>0</v>
      </c>
      <c r="D50" s="189">
        <v>131696.660168</v>
      </c>
      <c r="E50" s="85"/>
      <c r="F50" s="128"/>
      <c r="H50" s="203"/>
    </row>
    <row r="51" spans="1:8" s="25" customFormat="1" ht="18.75">
      <c r="A51" s="33"/>
      <c r="B51" s="30" t="s">
        <v>220</v>
      </c>
      <c r="C51" s="31">
        <v>0</v>
      </c>
      <c r="D51" s="31">
        <v>0</v>
      </c>
      <c r="E51" s="39"/>
      <c r="F51" s="61"/>
      <c r="H51" s="131"/>
    </row>
    <row r="52" spans="1:8" s="25" customFormat="1" ht="18.75">
      <c r="A52" s="33"/>
      <c r="B52" s="30" t="s">
        <v>221</v>
      </c>
      <c r="C52" s="31">
        <v>0</v>
      </c>
      <c r="D52" s="31">
        <v>131696.660168</v>
      </c>
      <c r="E52" s="39"/>
      <c r="F52" s="61"/>
      <c r="H52" s="131"/>
    </row>
    <row r="53" spans="1:8" ht="16.5">
      <c r="A53" s="41"/>
      <c r="B53" s="41"/>
      <c r="C53" s="184">
        <v>0</v>
      </c>
      <c r="D53" s="184">
        <v>0</v>
      </c>
      <c r="E53" s="42"/>
      <c r="F53" s="78"/>
    </row>
    <row r="54" spans="1:8" ht="18.75">
      <c r="A54" s="43"/>
      <c r="C54" s="44"/>
      <c r="D54" s="44"/>
      <c r="E54" s="44"/>
    </row>
    <row r="56" spans="1:8" ht="18.75">
      <c r="A56" s="43"/>
      <c r="C56" s="44"/>
      <c r="D56" s="44"/>
      <c r="E56" s="44"/>
    </row>
    <row r="57" spans="1:8" ht="18.75">
      <c r="A57" s="43"/>
      <c r="B57" s="43"/>
      <c r="C57" s="44"/>
      <c r="D57" s="44"/>
      <c r="E57" s="44"/>
    </row>
    <row r="58" spans="1:8" s="43" customFormat="1" ht="18.75">
      <c r="C58" s="45"/>
      <c r="D58" s="45"/>
      <c r="E58" s="45"/>
      <c r="F58" s="79"/>
      <c r="H58" s="132"/>
    </row>
    <row r="60" spans="1:8" ht="18.75">
      <c r="B60" s="46"/>
    </row>
  </sheetData>
  <mergeCells count="12">
    <mergeCell ref="A1:F1"/>
    <mergeCell ref="A2:F2"/>
    <mergeCell ref="A3:F3"/>
    <mergeCell ref="D5:F5"/>
    <mergeCell ref="A6:A8"/>
    <mergeCell ref="B6:B8"/>
    <mergeCell ref="C6:C8"/>
    <mergeCell ref="A4:F4"/>
    <mergeCell ref="D6:D8"/>
    <mergeCell ref="E6:F6"/>
    <mergeCell ref="E7:E8"/>
    <mergeCell ref="F7:F8"/>
  </mergeCells>
  <pageMargins left="1.1811023622047245" right="0.78740157480314965" top="0.78740157480314965" bottom="0.78740157480314965" header="0.31496062992125984" footer="0.31496062992125984"/>
  <pageSetup paperSize="9" scale="76" fitToHeight="0" orientation="landscape" r:id="rId1"/>
  <headerFooter>
    <oddFooter>&amp;C&amp;9Biểu số 62/CK-NSNN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H121"/>
  <sheetViews>
    <sheetView zoomScale="110" zoomScaleNormal="110" workbookViewId="0">
      <selection activeCell="L15" sqref="L15"/>
    </sheetView>
  </sheetViews>
  <sheetFormatPr defaultColWidth="6.875" defaultRowHeight="15"/>
  <cols>
    <col min="1" max="1" width="4.375" style="140" bestFit="1" customWidth="1"/>
    <col min="2" max="2" width="51.875" style="160" customWidth="1"/>
    <col min="3" max="5" width="12.25" style="303" customWidth="1"/>
    <col min="6" max="6" width="12.25" style="314" customWidth="1"/>
    <col min="7" max="7" width="8.75" style="161" customWidth="1"/>
    <col min="8" max="8" width="8.75" style="140" customWidth="1"/>
    <col min="9" max="16384" width="6.875" style="140"/>
  </cols>
  <sheetData>
    <row r="1" spans="1:8" ht="15.75" customHeight="1">
      <c r="A1" s="324" t="s">
        <v>560</v>
      </c>
      <c r="B1" s="324"/>
      <c r="C1" s="324"/>
      <c r="D1" s="324"/>
      <c r="E1" s="324"/>
      <c r="F1" s="324"/>
      <c r="G1" s="324"/>
      <c r="H1" s="324"/>
    </row>
    <row r="2" spans="1:8" ht="18.75">
      <c r="A2" s="325" t="s">
        <v>377</v>
      </c>
      <c r="B2" s="325"/>
      <c r="C2" s="325"/>
      <c r="D2" s="325"/>
      <c r="E2" s="325"/>
      <c r="F2" s="325"/>
      <c r="G2" s="325"/>
      <c r="H2" s="325"/>
    </row>
    <row r="3" spans="1:8" ht="15.75">
      <c r="A3" s="326" t="s">
        <v>558</v>
      </c>
      <c r="B3" s="326"/>
      <c r="C3" s="326"/>
      <c r="D3" s="326"/>
      <c r="E3" s="326"/>
      <c r="F3" s="326"/>
      <c r="G3" s="326"/>
      <c r="H3" s="326"/>
    </row>
    <row r="4" spans="1:8" ht="15.75">
      <c r="A4" s="326" t="s">
        <v>583</v>
      </c>
      <c r="B4" s="326"/>
      <c r="C4" s="326"/>
      <c r="D4" s="326"/>
      <c r="E4" s="326"/>
      <c r="F4" s="326"/>
      <c r="G4" s="326"/>
      <c r="H4" s="326"/>
    </row>
    <row r="5" spans="1:8" ht="15.75">
      <c r="A5" s="141"/>
      <c r="B5" s="141"/>
      <c r="C5" s="302"/>
      <c r="D5" s="302"/>
      <c r="E5" s="302"/>
      <c r="F5" s="302"/>
      <c r="G5" s="141"/>
      <c r="H5" s="141"/>
    </row>
    <row r="6" spans="1:8">
      <c r="F6" s="331" t="s">
        <v>559</v>
      </c>
      <c r="G6" s="331"/>
      <c r="H6" s="331"/>
    </row>
    <row r="7" spans="1:8">
      <c r="A7" s="327" t="s">
        <v>37</v>
      </c>
      <c r="B7" s="328" t="s">
        <v>38</v>
      </c>
      <c r="C7" s="329" t="s">
        <v>39</v>
      </c>
      <c r="D7" s="329"/>
      <c r="E7" s="329" t="s">
        <v>40</v>
      </c>
      <c r="F7" s="329"/>
      <c r="G7" s="330" t="s">
        <v>283</v>
      </c>
      <c r="H7" s="330"/>
    </row>
    <row r="8" spans="1:8" ht="28.5">
      <c r="A8" s="327"/>
      <c r="B8" s="328"/>
      <c r="C8" s="304" t="s">
        <v>228</v>
      </c>
      <c r="D8" s="304" t="s">
        <v>229</v>
      </c>
      <c r="E8" s="304" t="s">
        <v>228</v>
      </c>
      <c r="F8" s="304" t="s">
        <v>229</v>
      </c>
      <c r="G8" s="134" t="s">
        <v>284</v>
      </c>
      <c r="H8" s="134" t="s">
        <v>285</v>
      </c>
    </row>
    <row r="9" spans="1:8">
      <c r="A9" s="114" t="s">
        <v>2</v>
      </c>
      <c r="B9" s="135" t="s">
        <v>3</v>
      </c>
      <c r="C9" s="305" t="s">
        <v>91</v>
      </c>
      <c r="D9" s="305" t="s">
        <v>90</v>
      </c>
      <c r="E9" s="305" t="s">
        <v>92</v>
      </c>
      <c r="F9" s="305" t="s">
        <v>87</v>
      </c>
      <c r="G9" s="142" t="s">
        <v>230</v>
      </c>
      <c r="H9" s="114" t="s">
        <v>397</v>
      </c>
    </row>
    <row r="10" spans="1:8">
      <c r="A10" s="143"/>
      <c r="B10" s="144" t="s">
        <v>276</v>
      </c>
      <c r="C10" s="306">
        <f>C11+C82+C83+C84+C85+C86+C87+C88</f>
        <v>10129950</v>
      </c>
      <c r="D10" s="306">
        <f>D11+D82+D83+D84+D85+D86+D87+D88</f>
        <v>9172070</v>
      </c>
      <c r="E10" s="306">
        <f>E11+E82+E83+E84+E85+E86+E87+E88</f>
        <v>16166255.917298</v>
      </c>
      <c r="F10" s="306">
        <f>F11+F82+F83+F84+F85+F86+F87+F88</f>
        <v>15525248.082692999</v>
      </c>
      <c r="G10" s="145">
        <f>E10/C10*100</f>
        <v>159.58870396495541</v>
      </c>
      <c r="H10" s="145">
        <f>F10/D10*100</f>
        <v>169.26656777252026</v>
      </c>
    </row>
    <row r="11" spans="1:8">
      <c r="A11" s="8" t="s">
        <v>2</v>
      </c>
      <c r="B11" s="9" t="s">
        <v>231</v>
      </c>
      <c r="C11" s="307">
        <f>C12+C70+C71+C81</f>
        <v>10109950</v>
      </c>
      <c r="D11" s="307">
        <f>D12+D70+D71+D81</f>
        <v>9152070</v>
      </c>
      <c r="E11" s="307">
        <f>E12+E70+E71+E81</f>
        <v>7879741.4186429996</v>
      </c>
      <c r="F11" s="307">
        <f>F12+F70+F71+F81</f>
        <v>7264814.9349379996</v>
      </c>
      <c r="G11" s="121">
        <f t="shared" ref="G11:H71" si="0">E11/C11*100</f>
        <v>77.940458841468057</v>
      </c>
      <c r="H11" s="121">
        <f t="shared" si="0"/>
        <v>79.378926679297678</v>
      </c>
    </row>
    <row r="12" spans="1:8">
      <c r="A12" s="8" t="s">
        <v>6</v>
      </c>
      <c r="B12" s="9" t="s">
        <v>232</v>
      </c>
      <c r="C12" s="307">
        <f>C13+C18+C23+C30+C35+C36+C39+C40+C51+C52+C53+C54+C55+C56+C62+C63+C65+C66+C67+C68+C69</f>
        <v>9556000</v>
      </c>
      <c r="D12" s="307">
        <f>D13+D18+D23+D30+D35+D36+D39+D40+D51+D52+D53+D54+D55+D56+D62+D63+D65+D66+D67+D68+D69</f>
        <v>9142120</v>
      </c>
      <c r="E12" s="307">
        <f>E13+E18+E23+E30+E35+E36+E39+E40+E51+E52+E53+E54+E55+E56+E62+E63+E65+E66+E67+E68+E69</f>
        <v>7674337.0745089995</v>
      </c>
      <c r="F12" s="307">
        <f>F13+F18+F23+F30+F35+F36+F39+F40+F51+F52+F53+F54+F55+F56+F62+F63+F65+F66+F67+F68+F69</f>
        <v>7262887.6689309999</v>
      </c>
      <c r="G12" s="121">
        <f t="shared" si="0"/>
        <v>80.309094542789865</v>
      </c>
      <c r="H12" s="121">
        <f t="shared" si="0"/>
        <v>79.444239070707894</v>
      </c>
    </row>
    <row r="13" spans="1:8">
      <c r="A13" s="8">
        <v>1</v>
      </c>
      <c r="B13" s="9" t="s">
        <v>289</v>
      </c>
      <c r="C13" s="307">
        <f>C14+C15+C16+C17</f>
        <v>592150</v>
      </c>
      <c r="D13" s="307">
        <f>D14+D15+D16+D17</f>
        <v>592150</v>
      </c>
      <c r="E13" s="307">
        <f>E14+E15+E16+E17</f>
        <v>603094.54279600002</v>
      </c>
      <c r="F13" s="307">
        <f>F14+F15+F16+F17</f>
        <v>603094.54279600002</v>
      </c>
      <c r="G13" s="122">
        <f t="shared" si="0"/>
        <v>101.84827202499366</v>
      </c>
      <c r="H13" s="122">
        <f t="shared" si="0"/>
        <v>101.84827202499366</v>
      </c>
    </row>
    <row r="14" spans="1:8">
      <c r="A14" s="10"/>
      <c r="B14" s="11" t="s">
        <v>233</v>
      </c>
      <c r="C14" s="308">
        <v>378000</v>
      </c>
      <c r="D14" s="308">
        <v>378000</v>
      </c>
      <c r="E14" s="308">
        <v>362821.14468000003</v>
      </c>
      <c r="F14" s="308">
        <v>362821.14468000003</v>
      </c>
      <c r="G14" s="123">
        <f>E14/C14*100</f>
        <v>95.984429809523817</v>
      </c>
      <c r="H14" s="123">
        <f>F14/D14*100</f>
        <v>95.984429809523817</v>
      </c>
    </row>
    <row r="15" spans="1:8">
      <c r="A15" s="10"/>
      <c r="B15" s="11" t="s">
        <v>234</v>
      </c>
      <c r="C15" s="308">
        <v>34150</v>
      </c>
      <c r="D15" s="308">
        <v>34150</v>
      </c>
      <c r="E15" s="308">
        <v>33041.620282999997</v>
      </c>
      <c r="F15" s="308">
        <v>33041.620282999997</v>
      </c>
      <c r="G15" s="123">
        <f t="shared" si="0"/>
        <v>96.754378573938496</v>
      </c>
      <c r="H15" s="123">
        <f t="shared" si="0"/>
        <v>96.754378573938496</v>
      </c>
    </row>
    <row r="16" spans="1:8">
      <c r="A16" s="10"/>
      <c r="B16" s="11" t="s">
        <v>235</v>
      </c>
      <c r="C16" s="308"/>
      <c r="D16" s="308"/>
      <c r="E16" s="308"/>
      <c r="F16" s="308"/>
      <c r="G16" s="7"/>
      <c r="H16" s="7"/>
    </row>
    <row r="17" spans="1:8">
      <c r="A17" s="10"/>
      <c r="B17" s="11" t="s">
        <v>236</v>
      </c>
      <c r="C17" s="308">
        <v>180000</v>
      </c>
      <c r="D17" s="308">
        <v>180000</v>
      </c>
      <c r="E17" s="308">
        <v>207231.777833</v>
      </c>
      <c r="F17" s="308">
        <v>207231.777833</v>
      </c>
      <c r="G17" s="123">
        <f t="shared" si="0"/>
        <v>115.12876546277778</v>
      </c>
      <c r="H17" s="123">
        <f t="shared" si="0"/>
        <v>115.12876546277778</v>
      </c>
    </row>
    <row r="18" spans="1:8">
      <c r="A18" s="8">
        <f>A13+1</f>
        <v>2</v>
      </c>
      <c r="B18" s="9" t="s">
        <v>290</v>
      </c>
      <c r="C18" s="307">
        <f>C19+C20+C21+C22</f>
        <v>75000</v>
      </c>
      <c r="D18" s="307">
        <f>D19+D20+D21+D22</f>
        <v>75000</v>
      </c>
      <c r="E18" s="307">
        <f>E19+E20+E21+E22</f>
        <v>75303.006862000009</v>
      </c>
      <c r="F18" s="307">
        <f>F19+F20+F21+F22</f>
        <v>75303.006862000009</v>
      </c>
      <c r="G18" s="124">
        <f t="shared" si="0"/>
        <v>100.40400914933333</v>
      </c>
      <c r="H18" s="124">
        <f t="shared" si="0"/>
        <v>100.40400914933333</v>
      </c>
    </row>
    <row r="19" spans="1:8">
      <c r="A19" s="10"/>
      <c r="B19" s="11" t="s">
        <v>233</v>
      </c>
      <c r="C19" s="308">
        <v>34000</v>
      </c>
      <c r="D19" s="308">
        <v>34000</v>
      </c>
      <c r="E19" s="308">
        <v>35008.120656999999</v>
      </c>
      <c r="F19" s="308">
        <v>35008.120656999999</v>
      </c>
      <c r="G19" s="123">
        <f t="shared" si="0"/>
        <v>102.96506075588235</v>
      </c>
      <c r="H19" s="123">
        <f t="shared" si="0"/>
        <v>102.96506075588235</v>
      </c>
    </row>
    <row r="20" spans="1:8">
      <c r="A20" s="10"/>
      <c r="B20" s="11" t="s">
        <v>234</v>
      </c>
      <c r="C20" s="308">
        <v>40000</v>
      </c>
      <c r="D20" s="308">
        <v>40000</v>
      </c>
      <c r="E20" s="308">
        <v>38817.229871000003</v>
      </c>
      <c r="F20" s="308">
        <v>38817.229871000003</v>
      </c>
      <c r="G20" s="123">
        <f t="shared" si="0"/>
        <v>97.043074677500002</v>
      </c>
      <c r="H20" s="123">
        <f t="shared" si="0"/>
        <v>97.043074677500002</v>
      </c>
    </row>
    <row r="21" spans="1:8">
      <c r="A21" s="10"/>
      <c r="B21" s="11" t="s">
        <v>235</v>
      </c>
      <c r="C21" s="308">
        <v>300</v>
      </c>
      <c r="D21" s="308">
        <v>300</v>
      </c>
      <c r="E21" s="308">
        <v>530.98207600000001</v>
      </c>
      <c r="F21" s="308">
        <v>530.98207600000001</v>
      </c>
      <c r="G21" s="123">
        <f t="shared" si="0"/>
        <v>176.99402533333333</v>
      </c>
      <c r="H21" s="123">
        <f t="shared" si="0"/>
        <v>176.99402533333333</v>
      </c>
    </row>
    <row r="22" spans="1:8">
      <c r="A22" s="10"/>
      <c r="B22" s="11" t="s">
        <v>236</v>
      </c>
      <c r="C22" s="308">
        <v>700</v>
      </c>
      <c r="D22" s="308">
        <v>700</v>
      </c>
      <c r="E22" s="308">
        <v>946.67425800000001</v>
      </c>
      <c r="F22" s="308">
        <v>946.67425800000001</v>
      </c>
      <c r="G22" s="123">
        <f t="shared" si="0"/>
        <v>135.23917971428571</v>
      </c>
      <c r="H22" s="123">
        <f t="shared" si="0"/>
        <v>135.23917971428571</v>
      </c>
    </row>
    <row r="23" spans="1:8">
      <c r="A23" s="8">
        <f>A18+1</f>
        <v>3</v>
      </c>
      <c r="B23" s="9" t="s">
        <v>291</v>
      </c>
      <c r="C23" s="307">
        <f>C24+C25+C26+C27+C28+C29</f>
        <v>55000</v>
      </c>
      <c r="D23" s="307">
        <f>D24+D25+D26+D27+D28+D29</f>
        <v>55000</v>
      </c>
      <c r="E23" s="307">
        <f>E24+E25+E26+E27+E28+E29</f>
        <v>95828.315436999997</v>
      </c>
      <c r="F23" s="307">
        <f>F24+F25+F26+F27+F28+F29</f>
        <v>95828.315436999997</v>
      </c>
      <c r="G23" s="124">
        <f t="shared" si="0"/>
        <v>174.23330079454544</v>
      </c>
      <c r="H23" s="124">
        <f t="shared" si="0"/>
        <v>174.23330079454544</v>
      </c>
    </row>
    <row r="24" spans="1:8">
      <c r="A24" s="10"/>
      <c r="B24" s="11" t="s">
        <v>233</v>
      </c>
      <c r="C24" s="308">
        <v>10000</v>
      </c>
      <c r="D24" s="308">
        <v>10000</v>
      </c>
      <c r="E24" s="308">
        <v>29935.589661999998</v>
      </c>
      <c r="F24" s="308">
        <v>29935.589661999998</v>
      </c>
      <c r="G24" s="123">
        <f t="shared" si="0"/>
        <v>299.35589661999995</v>
      </c>
      <c r="H24" s="123">
        <f t="shared" si="0"/>
        <v>299.35589661999995</v>
      </c>
    </row>
    <row r="25" spans="1:8">
      <c r="A25" s="10"/>
      <c r="B25" s="11" t="s">
        <v>234</v>
      </c>
      <c r="C25" s="308">
        <v>45000</v>
      </c>
      <c r="D25" s="308">
        <v>45000</v>
      </c>
      <c r="E25" s="308">
        <v>65307.086310999999</v>
      </c>
      <c r="F25" s="308">
        <v>65307.086310999999</v>
      </c>
      <c r="G25" s="123">
        <f t="shared" si="0"/>
        <v>145.12685846888888</v>
      </c>
      <c r="H25" s="123">
        <f t="shared" si="0"/>
        <v>145.12685846888888</v>
      </c>
    </row>
    <row r="26" spans="1:8">
      <c r="A26" s="10"/>
      <c r="B26" s="11" t="s">
        <v>237</v>
      </c>
      <c r="C26" s="308">
        <v>0</v>
      </c>
      <c r="D26" s="308">
        <v>0</v>
      </c>
      <c r="E26" s="308">
        <v>0</v>
      </c>
      <c r="F26" s="308">
        <v>0</v>
      </c>
      <c r="G26" s="7"/>
      <c r="H26" s="7"/>
    </row>
    <row r="27" spans="1:8">
      <c r="A27" s="10"/>
      <c r="B27" s="11" t="s">
        <v>235</v>
      </c>
      <c r="C27" s="308">
        <v>0</v>
      </c>
      <c r="D27" s="308">
        <v>0</v>
      </c>
      <c r="E27" s="308">
        <v>0</v>
      </c>
      <c r="F27" s="308">
        <v>0</v>
      </c>
      <c r="G27" s="7"/>
      <c r="H27" s="7"/>
    </row>
    <row r="28" spans="1:8">
      <c r="A28" s="10"/>
      <c r="B28" s="11" t="s">
        <v>236</v>
      </c>
      <c r="C28" s="308">
        <v>0</v>
      </c>
      <c r="D28" s="308">
        <v>0</v>
      </c>
      <c r="E28" s="308">
        <v>105.70097800000001</v>
      </c>
      <c r="F28" s="308">
        <v>105.70097800000001</v>
      </c>
      <c r="G28" s="7"/>
      <c r="H28" s="7"/>
    </row>
    <row r="29" spans="1:8">
      <c r="A29" s="10"/>
      <c r="B29" s="11" t="s">
        <v>238</v>
      </c>
      <c r="C29" s="308">
        <v>0</v>
      </c>
      <c r="D29" s="308">
        <v>0</v>
      </c>
      <c r="E29" s="308">
        <v>479.93848600000001</v>
      </c>
      <c r="F29" s="308">
        <v>479.93848600000001</v>
      </c>
      <c r="G29" s="7"/>
      <c r="H29" s="7"/>
    </row>
    <row r="30" spans="1:8">
      <c r="A30" s="8">
        <f>A23+1</f>
        <v>4</v>
      </c>
      <c r="B30" s="9" t="s">
        <v>292</v>
      </c>
      <c r="C30" s="307">
        <f>C31+C32+C33+C34</f>
        <v>2435050</v>
      </c>
      <c r="D30" s="307">
        <f>D31+D32+D33+D34</f>
        <v>2435050</v>
      </c>
      <c r="E30" s="307">
        <f>E31+E32+E33+E34</f>
        <v>2751987.3759559998</v>
      </c>
      <c r="F30" s="307">
        <f>F31+F32+F33+F34</f>
        <v>2751987.3759559998</v>
      </c>
      <c r="G30" s="122">
        <f t="shared" si="0"/>
        <v>113.01564140186034</v>
      </c>
      <c r="H30" s="122">
        <f t="shared" si="0"/>
        <v>113.01564140186034</v>
      </c>
    </row>
    <row r="31" spans="1:8">
      <c r="A31" s="10"/>
      <c r="B31" s="11" t="s">
        <v>233</v>
      </c>
      <c r="C31" s="308">
        <v>1393120</v>
      </c>
      <c r="D31" s="308">
        <v>1393120</v>
      </c>
      <c r="E31" s="308">
        <v>1619134.117697</v>
      </c>
      <c r="F31" s="308">
        <v>1619134.117697</v>
      </c>
      <c r="G31" s="123">
        <f t="shared" si="0"/>
        <v>116.22359292071036</v>
      </c>
      <c r="H31" s="123">
        <f t="shared" si="0"/>
        <v>116.22359292071036</v>
      </c>
    </row>
    <row r="32" spans="1:8">
      <c r="A32" s="10"/>
      <c r="B32" s="11" t="s">
        <v>234</v>
      </c>
      <c r="C32" s="308">
        <v>220000</v>
      </c>
      <c r="D32" s="308">
        <v>220000</v>
      </c>
      <c r="E32" s="308">
        <v>409003.62270800001</v>
      </c>
      <c r="F32" s="308">
        <v>409003.62270800001</v>
      </c>
      <c r="G32" s="123">
        <f t="shared" si="0"/>
        <v>185.91073759454545</v>
      </c>
      <c r="H32" s="123">
        <f t="shared" si="0"/>
        <v>185.91073759454545</v>
      </c>
    </row>
    <row r="33" spans="1:8">
      <c r="A33" s="10"/>
      <c r="B33" s="11" t="s">
        <v>235</v>
      </c>
      <c r="C33" s="308">
        <v>669400</v>
      </c>
      <c r="D33" s="308">
        <v>669400</v>
      </c>
      <c r="E33" s="308">
        <v>547426.18608599994</v>
      </c>
      <c r="F33" s="308">
        <v>547426.18608599994</v>
      </c>
      <c r="G33" s="123">
        <f t="shared" si="0"/>
        <v>81.778635507319976</v>
      </c>
      <c r="H33" s="123">
        <f t="shared" si="0"/>
        <v>81.778635507319976</v>
      </c>
    </row>
    <row r="34" spans="1:8">
      <c r="A34" s="10"/>
      <c r="B34" s="11" t="s">
        <v>236</v>
      </c>
      <c r="C34" s="308">
        <v>152530</v>
      </c>
      <c r="D34" s="308">
        <v>152530</v>
      </c>
      <c r="E34" s="308">
        <v>176423.44946500001</v>
      </c>
      <c r="F34" s="308">
        <v>176423.44946500001</v>
      </c>
      <c r="G34" s="123">
        <f t="shared" si="0"/>
        <v>115.66475412377895</v>
      </c>
      <c r="H34" s="123">
        <f t="shared" si="0"/>
        <v>115.66475412377895</v>
      </c>
    </row>
    <row r="35" spans="1:8" s="174" customFormat="1" ht="14.25">
      <c r="A35" s="8">
        <f>A30+1</f>
        <v>5</v>
      </c>
      <c r="B35" s="9" t="s">
        <v>239</v>
      </c>
      <c r="C35" s="307">
        <v>625000</v>
      </c>
      <c r="D35" s="307">
        <v>625000</v>
      </c>
      <c r="E35" s="307">
        <v>638755.52837199997</v>
      </c>
      <c r="F35" s="307">
        <v>638755.52837199997</v>
      </c>
      <c r="G35" s="124">
        <f t="shared" si="0"/>
        <v>102.20088453951999</v>
      </c>
      <c r="H35" s="124">
        <f t="shared" si="0"/>
        <v>102.20088453951999</v>
      </c>
    </row>
    <row r="36" spans="1:8" s="174" customFormat="1" ht="14.25">
      <c r="A36" s="8">
        <f>A35+1</f>
        <v>6</v>
      </c>
      <c r="B36" s="9" t="s">
        <v>240</v>
      </c>
      <c r="C36" s="307">
        <v>626000</v>
      </c>
      <c r="D36" s="307">
        <v>379361</v>
      </c>
      <c r="E36" s="307">
        <v>415707.71364600002</v>
      </c>
      <c r="F36" s="307">
        <v>249488.885889</v>
      </c>
      <c r="G36" s="122">
        <f t="shared" si="0"/>
        <v>66.406983010543129</v>
      </c>
      <c r="H36" s="122">
        <f t="shared" si="0"/>
        <v>65.765559951866422</v>
      </c>
    </row>
    <row r="37" spans="1:8" ht="30">
      <c r="A37" s="12"/>
      <c r="B37" s="13" t="s">
        <v>310</v>
      </c>
      <c r="C37" s="309"/>
      <c r="D37" s="309"/>
      <c r="E37" s="308">
        <v>160.64421100000001</v>
      </c>
      <c r="F37" s="308">
        <v>160.64421100000001</v>
      </c>
      <c r="G37" s="122"/>
      <c r="H37" s="122"/>
    </row>
    <row r="38" spans="1:8">
      <c r="A38" s="12"/>
      <c r="B38" s="13" t="s">
        <v>311</v>
      </c>
      <c r="C38" s="309"/>
      <c r="D38" s="309"/>
      <c r="E38" s="309"/>
      <c r="F38" s="310"/>
      <c r="G38" s="122"/>
      <c r="H38" s="122"/>
    </row>
    <row r="39" spans="1:8">
      <c r="A39" s="8">
        <f>A36+1</f>
        <v>7</v>
      </c>
      <c r="B39" s="9" t="s">
        <v>241</v>
      </c>
      <c r="C39" s="308">
        <v>524800</v>
      </c>
      <c r="D39" s="308">
        <v>524800</v>
      </c>
      <c r="E39" s="308">
        <v>514241.71992</v>
      </c>
      <c r="F39" s="308">
        <v>514241.71992</v>
      </c>
      <c r="G39" s="124">
        <f t="shared" si="0"/>
        <v>97.98813260670731</v>
      </c>
      <c r="H39" s="124">
        <f t="shared" si="0"/>
        <v>97.98813260670731</v>
      </c>
    </row>
    <row r="40" spans="1:8">
      <c r="A40" s="115">
        <f>A39+1</f>
        <v>8</v>
      </c>
      <c r="B40" s="116" t="s">
        <v>242</v>
      </c>
      <c r="C40" s="311">
        <f>C41+C46</f>
        <v>148000</v>
      </c>
      <c r="D40" s="311">
        <f>D41+D46</f>
        <v>101339</v>
      </c>
      <c r="E40" s="311">
        <f>E41+E46</f>
        <v>158078.73084400001</v>
      </c>
      <c r="F40" s="311">
        <f>F41+F46</f>
        <v>109068.05917200001</v>
      </c>
      <c r="G40" s="146">
        <f t="shared" si="0"/>
        <v>106.80995327297298</v>
      </c>
      <c r="H40" s="146">
        <f t="shared" si="0"/>
        <v>107.62693451879338</v>
      </c>
    </row>
    <row r="41" spans="1:8">
      <c r="A41" s="147" t="s">
        <v>243</v>
      </c>
      <c r="B41" s="148" t="s">
        <v>244</v>
      </c>
      <c r="C41" s="312">
        <f>C42+C43+C44+C45</f>
        <v>27400</v>
      </c>
      <c r="D41" s="312">
        <f>D42+D43+D44+D45</f>
        <v>27400</v>
      </c>
      <c r="E41" s="312">
        <f>E42+E43+E44+E45</f>
        <v>31517.840264999999</v>
      </c>
      <c r="F41" s="312">
        <f>F42+F43+F44+F45</f>
        <v>31517.840264999999</v>
      </c>
      <c r="G41" s="149">
        <f t="shared" si="0"/>
        <v>115.02861410583942</v>
      </c>
      <c r="H41" s="149">
        <f t="shared" si="0"/>
        <v>115.02861410583942</v>
      </c>
    </row>
    <row r="42" spans="1:8">
      <c r="A42" s="150"/>
      <c r="B42" s="151" t="s">
        <v>362</v>
      </c>
      <c r="C42" s="308">
        <v>0</v>
      </c>
      <c r="D42" s="308">
        <v>0</v>
      </c>
      <c r="E42" s="308">
        <v>488</v>
      </c>
      <c r="F42" s="308">
        <v>488</v>
      </c>
      <c r="G42" s="152"/>
      <c r="H42" s="152"/>
    </row>
    <row r="43" spans="1:8">
      <c r="A43" s="150"/>
      <c r="B43" s="151" t="s">
        <v>363</v>
      </c>
      <c r="C43" s="308">
        <v>2298</v>
      </c>
      <c r="D43" s="308">
        <v>2298</v>
      </c>
      <c r="E43" s="308">
        <v>3406.9018510000001</v>
      </c>
      <c r="F43" s="308">
        <v>3406.9018510000001</v>
      </c>
      <c r="G43" s="153">
        <f>E43/C43*100</f>
        <v>148.25508489991296</v>
      </c>
      <c r="H43" s="153">
        <f>F43/D43*100</f>
        <v>148.25508489991296</v>
      </c>
    </row>
    <row r="44" spans="1:8">
      <c r="A44" s="150"/>
      <c r="B44" s="151" t="s">
        <v>364</v>
      </c>
      <c r="C44" s="308">
        <v>25102</v>
      </c>
      <c r="D44" s="308">
        <v>25102</v>
      </c>
      <c r="E44" s="308">
        <v>26831.089340999999</v>
      </c>
      <c r="F44" s="308">
        <v>26831.089340999999</v>
      </c>
      <c r="G44" s="153">
        <f>E44/C44*100</f>
        <v>106.88825329057445</v>
      </c>
      <c r="H44" s="153">
        <f>F44/D44*100</f>
        <v>106.88825329057445</v>
      </c>
    </row>
    <row r="45" spans="1:8">
      <c r="A45" s="150"/>
      <c r="B45" s="151" t="s">
        <v>365</v>
      </c>
      <c r="C45" s="308">
        <v>0</v>
      </c>
      <c r="D45" s="308">
        <v>0</v>
      </c>
      <c r="E45" s="308">
        <v>791.84907299999998</v>
      </c>
      <c r="F45" s="308">
        <v>791.84907299999998</v>
      </c>
      <c r="G45" s="152"/>
      <c r="H45" s="152"/>
    </row>
    <row r="46" spans="1:8">
      <c r="A46" s="147" t="s">
        <v>245</v>
      </c>
      <c r="B46" s="148" t="s">
        <v>246</v>
      </c>
      <c r="C46" s="312">
        <f>C47+C48+C49+C50</f>
        <v>120600</v>
      </c>
      <c r="D46" s="312">
        <f>D47+D48+D49+D50</f>
        <v>73939</v>
      </c>
      <c r="E46" s="312">
        <f>E47+E48+E49+E50</f>
        <v>126560.890579</v>
      </c>
      <c r="F46" s="312">
        <f>F47+F48+F49+F50</f>
        <v>77550.218907000002</v>
      </c>
      <c r="G46" s="149">
        <f t="shared" si="0"/>
        <v>104.94269533913764</v>
      </c>
      <c r="H46" s="149">
        <f t="shared" si="0"/>
        <v>104.88405159252898</v>
      </c>
    </row>
    <row r="47" spans="1:8">
      <c r="A47" s="150"/>
      <c r="B47" s="151" t="s">
        <v>362</v>
      </c>
      <c r="C47" s="308">
        <v>46661</v>
      </c>
      <c r="D47" s="308">
        <v>0</v>
      </c>
      <c r="E47" s="308">
        <v>49015.529647000003</v>
      </c>
      <c r="F47" s="308">
        <v>4.8579749999999997</v>
      </c>
      <c r="G47" s="154">
        <f t="shared" si="0"/>
        <v>105.04603340477058</v>
      </c>
      <c r="H47" s="152"/>
    </row>
    <row r="48" spans="1:8">
      <c r="A48" s="150"/>
      <c r="B48" s="151" t="s">
        <v>363</v>
      </c>
      <c r="C48" s="308">
        <v>42889</v>
      </c>
      <c r="D48" s="308">
        <v>42889</v>
      </c>
      <c r="E48" s="308">
        <v>54776.618488</v>
      </c>
      <c r="F48" s="308">
        <v>54776.618488</v>
      </c>
      <c r="G48" s="153">
        <f t="shared" si="0"/>
        <v>127.71717337312597</v>
      </c>
      <c r="H48" s="153">
        <f t="shared" si="0"/>
        <v>127.71717337312597</v>
      </c>
    </row>
    <row r="49" spans="1:8">
      <c r="A49" s="150"/>
      <c r="B49" s="151" t="s">
        <v>364</v>
      </c>
      <c r="C49" s="308">
        <v>31050</v>
      </c>
      <c r="D49" s="308">
        <v>31050</v>
      </c>
      <c r="E49" s="308">
        <v>12039.720885000001</v>
      </c>
      <c r="F49" s="308">
        <v>12039.720885000001</v>
      </c>
      <c r="G49" s="153">
        <f t="shared" si="0"/>
        <v>38.77526855072464</v>
      </c>
      <c r="H49" s="153">
        <f t="shared" si="0"/>
        <v>38.77526855072464</v>
      </c>
    </row>
    <row r="50" spans="1:8">
      <c r="A50" s="150"/>
      <c r="B50" s="151" t="s">
        <v>365</v>
      </c>
      <c r="C50" s="308">
        <v>0</v>
      </c>
      <c r="D50" s="308">
        <v>0</v>
      </c>
      <c r="E50" s="308">
        <v>10729.021559000001</v>
      </c>
      <c r="F50" s="308">
        <v>10729.021559000001</v>
      </c>
      <c r="G50" s="153"/>
      <c r="H50" s="153"/>
    </row>
    <row r="51" spans="1:8">
      <c r="A51" s="8">
        <f>A40+1</f>
        <v>9</v>
      </c>
      <c r="B51" s="9" t="s">
        <v>247</v>
      </c>
      <c r="C51" s="308">
        <v>0</v>
      </c>
      <c r="D51" s="308">
        <v>0</v>
      </c>
      <c r="E51" s="308">
        <v>2375.916459</v>
      </c>
      <c r="F51" s="308">
        <v>2375.916459</v>
      </c>
      <c r="G51" s="125"/>
      <c r="H51" s="125"/>
    </row>
    <row r="52" spans="1:8">
      <c r="A52" s="8">
        <f>A51+1</f>
        <v>10</v>
      </c>
      <c r="B52" s="9" t="s">
        <v>248</v>
      </c>
      <c r="C52" s="308">
        <v>15000</v>
      </c>
      <c r="D52" s="308">
        <v>15000</v>
      </c>
      <c r="E52" s="308">
        <v>36490.567897000001</v>
      </c>
      <c r="F52" s="308">
        <v>36490.567897000001</v>
      </c>
      <c r="G52" s="124">
        <f t="shared" si="0"/>
        <v>243.27045264666668</v>
      </c>
      <c r="H52" s="124">
        <f t="shared" si="0"/>
        <v>243.27045264666668</v>
      </c>
    </row>
    <row r="53" spans="1:8">
      <c r="A53" s="115">
        <f t="shared" ref="A53:A63" si="1">A52+1</f>
        <v>11</v>
      </c>
      <c r="B53" s="116" t="s">
        <v>249</v>
      </c>
      <c r="C53" s="308">
        <v>130000</v>
      </c>
      <c r="D53" s="308">
        <v>130000</v>
      </c>
      <c r="E53" s="308">
        <v>169427.605086</v>
      </c>
      <c r="F53" s="308">
        <v>169427.605086</v>
      </c>
      <c r="G53" s="126">
        <f t="shared" si="0"/>
        <v>130.32892698923078</v>
      </c>
      <c r="H53" s="126">
        <f t="shared" si="0"/>
        <v>130.32892698923078</v>
      </c>
    </row>
    <row r="54" spans="1:8">
      <c r="A54" s="115">
        <f t="shared" si="1"/>
        <v>12</v>
      </c>
      <c r="B54" s="116" t="s">
        <v>250</v>
      </c>
      <c r="C54" s="308">
        <v>3900000</v>
      </c>
      <c r="D54" s="308">
        <v>3900000</v>
      </c>
      <c r="E54" s="308">
        <v>1664168.1571170001</v>
      </c>
      <c r="F54" s="308">
        <v>1664168.1571170001</v>
      </c>
      <c r="G54" s="126">
        <f t="shared" si="0"/>
        <v>42.670978387615385</v>
      </c>
      <c r="H54" s="126">
        <f t="shared" si="0"/>
        <v>42.670978387615385</v>
      </c>
    </row>
    <row r="55" spans="1:8">
      <c r="A55" s="8">
        <f t="shared" si="1"/>
        <v>13</v>
      </c>
      <c r="B55" s="9" t="s">
        <v>251</v>
      </c>
      <c r="C55" s="308">
        <v>22000</v>
      </c>
      <c r="D55" s="308">
        <v>22000</v>
      </c>
      <c r="E55" s="308">
        <v>1222.0634</v>
      </c>
      <c r="F55" s="308">
        <v>1222.0634</v>
      </c>
      <c r="G55" s="124">
        <f t="shared" si="0"/>
        <v>5.5548336363636359</v>
      </c>
      <c r="H55" s="124">
        <f t="shared" si="0"/>
        <v>5.5548336363636359</v>
      </c>
    </row>
    <row r="56" spans="1:8">
      <c r="A56" s="8">
        <f t="shared" si="1"/>
        <v>14</v>
      </c>
      <c r="B56" s="9" t="s">
        <v>252</v>
      </c>
      <c r="C56" s="308">
        <v>130000</v>
      </c>
      <c r="D56" s="308">
        <v>130000</v>
      </c>
      <c r="E56" s="307">
        <f>E57+E58+E59+E60+E61</f>
        <v>173071.63111299998</v>
      </c>
      <c r="F56" s="307">
        <f>F57+F58+F59+F60+F61</f>
        <v>173071.63111299998</v>
      </c>
      <c r="G56" s="124">
        <f t="shared" si="0"/>
        <v>133.13202393307691</v>
      </c>
      <c r="H56" s="124">
        <f t="shared" si="0"/>
        <v>133.13202393307691</v>
      </c>
    </row>
    <row r="57" spans="1:8">
      <c r="A57" s="147"/>
      <c r="B57" s="155" t="s">
        <v>277</v>
      </c>
      <c r="C57" s="308"/>
      <c r="D57" s="308"/>
      <c r="E57" s="308">
        <v>67530.717814000003</v>
      </c>
      <c r="F57" s="308">
        <v>67530.717814000003</v>
      </c>
      <c r="G57" s="7"/>
      <c r="H57" s="7"/>
    </row>
    <row r="58" spans="1:8">
      <c r="A58" s="147"/>
      <c r="B58" s="155" t="s">
        <v>278</v>
      </c>
      <c r="C58" s="308"/>
      <c r="D58" s="308"/>
      <c r="E58" s="308">
        <v>3125.194892</v>
      </c>
      <c r="F58" s="308">
        <v>3125.194892</v>
      </c>
      <c r="G58" s="7"/>
      <c r="H58" s="7"/>
    </row>
    <row r="59" spans="1:8">
      <c r="A59" s="147"/>
      <c r="B59" s="155" t="s">
        <v>279</v>
      </c>
      <c r="C59" s="308"/>
      <c r="D59" s="308"/>
      <c r="E59" s="308">
        <v>10013.013494999999</v>
      </c>
      <c r="F59" s="308">
        <v>10013.013494999999</v>
      </c>
      <c r="G59" s="7"/>
      <c r="H59" s="7"/>
    </row>
    <row r="60" spans="1:8">
      <c r="A60" s="147"/>
      <c r="B60" s="155" t="s">
        <v>280</v>
      </c>
      <c r="C60" s="308"/>
      <c r="D60" s="308"/>
      <c r="E60" s="308">
        <v>92373.431800999999</v>
      </c>
      <c r="F60" s="308">
        <v>92373.431800999999</v>
      </c>
      <c r="G60" s="7"/>
      <c r="H60" s="7"/>
    </row>
    <row r="61" spans="1:8">
      <c r="A61" s="147"/>
      <c r="B61" s="155" t="s">
        <v>281</v>
      </c>
      <c r="C61" s="308"/>
      <c r="D61" s="308"/>
      <c r="E61" s="308">
        <v>29.273111</v>
      </c>
      <c r="F61" s="308">
        <v>29.273111</v>
      </c>
      <c r="G61" s="7"/>
      <c r="H61" s="7"/>
    </row>
    <row r="62" spans="1:8">
      <c r="A62" s="8">
        <f>A56+1</f>
        <v>15</v>
      </c>
      <c r="B62" s="9" t="s">
        <v>253</v>
      </c>
      <c r="C62" s="308">
        <v>54000</v>
      </c>
      <c r="D62" s="308">
        <v>40420</v>
      </c>
      <c r="E62" s="308">
        <v>65523.825793000004</v>
      </c>
      <c r="F62" s="308">
        <v>41444.649245000001</v>
      </c>
      <c r="G62" s="124">
        <f t="shared" si="0"/>
        <v>121.34041813518519</v>
      </c>
      <c r="H62" s="124">
        <f t="shared" si="0"/>
        <v>102.5350055541811</v>
      </c>
    </row>
    <row r="63" spans="1:8">
      <c r="A63" s="8">
        <f t="shared" si="1"/>
        <v>16</v>
      </c>
      <c r="B63" s="9" t="s">
        <v>254</v>
      </c>
      <c r="C63" s="308">
        <v>172000</v>
      </c>
      <c r="D63" s="308">
        <v>115000</v>
      </c>
      <c r="E63" s="308">
        <v>266604.70511799998</v>
      </c>
      <c r="F63" s="308">
        <v>131412.18997000001</v>
      </c>
      <c r="G63" s="124">
        <f t="shared" si="0"/>
        <v>155.00273553372094</v>
      </c>
      <c r="H63" s="124">
        <f t="shared" si="0"/>
        <v>114.27146953913044</v>
      </c>
    </row>
    <row r="64" spans="1:8">
      <c r="A64" s="12"/>
      <c r="B64" s="13" t="s">
        <v>366</v>
      </c>
      <c r="C64" s="308">
        <v>57000</v>
      </c>
      <c r="D64" s="308">
        <v>0</v>
      </c>
      <c r="E64" s="308">
        <v>84568.989035000006</v>
      </c>
      <c r="F64" s="308">
        <v>1797.1784</v>
      </c>
      <c r="G64" s="125">
        <f>E64/C64*100</f>
        <v>148.36664742982458</v>
      </c>
      <c r="H64" s="152"/>
    </row>
    <row r="65" spans="1:8">
      <c r="A65" s="8">
        <f>A63+1</f>
        <v>17</v>
      </c>
      <c r="B65" s="9" t="s">
        <v>367</v>
      </c>
      <c r="C65" s="308">
        <v>2000</v>
      </c>
      <c r="D65" s="308">
        <v>2000</v>
      </c>
      <c r="E65" s="308">
        <v>2188.1342399999999</v>
      </c>
      <c r="F65" s="308">
        <v>2188.1342399999999</v>
      </c>
      <c r="G65" s="124">
        <f t="shared" si="0"/>
        <v>109.40671199999998</v>
      </c>
      <c r="H65" s="124">
        <f t="shared" si="0"/>
        <v>109.40671199999998</v>
      </c>
    </row>
    <row r="66" spans="1:8">
      <c r="A66" s="8">
        <f>A65+1</f>
        <v>18</v>
      </c>
      <c r="B66" s="9" t="s">
        <v>255</v>
      </c>
      <c r="C66" s="308">
        <v>0</v>
      </c>
      <c r="D66" s="308">
        <v>0</v>
      </c>
      <c r="E66" s="308">
        <v>3217.32</v>
      </c>
      <c r="F66" s="308">
        <v>3217.32</v>
      </c>
      <c r="G66" s="156"/>
      <c r="H66" s="156"/>
    </row>
    <row r="67" spans="1:8" ht="29.25">
      <c r="A67" s="8">
        <v>19</v>
      </c>
      <c r="B67" s="9" t="s">
        <v>368</v>
      </c>
      <c r="C67" s="308">
        <v>0</v>
      </c>
      <c r="D67" s="308">
        <v>0</v>
      </c>
      <c r="E67" s="308">
        <v>0</v>
      </c>
      <c r="F67" s="308">
        <v>0</v>
      </c>
      <c r="G67" s="156"/>
      <c r="H67" s="156"/>
    </row>
    <row r="68" spans="1:8">
      <c r="A68" s="8">
        <v>20</v>
      </c>
      <c r="B68" s="9" t="s">
        <v>369</v>
      </c>
      <c r="C68" s="308">
        <v>0</v>
      </c>
      <c r="D68" s="308">
        <v>0</v>
      </c>
      <c r="E68" s="308">
        <v>0</v>
      </c>
      <c r="F68" s="308">
        <v>0</v>
      </c>
      <c r="G68" s="156"/>
      <c r="H68" s="156"/>
    </row>
    <row r="69" spans="1:8">
      <c r="A69" s="8">
        <v>21</v>
      </c>
      <c r="B69" s="9" t="s">
        <v>370</v>
      </c>
      <c r="C69" s="308">
        <v>50000</v>
      </c>
      <c r="D69" s="308">
        <v>0</v>
      </c>
      <c r="E69" s="308">
        <v>37050.214453000001</v>
      </c>
      <c r="F69" s="308">
        <v>102</v>
      </c>
      <c r="G69" s="156"/>
      <c r="H69" s="156"/>
    </row>
    <row r="70" spans="1:8">
      <c r="A70" s="8" t="s">
        <v>10</v>
      </c>
      <c r="B70" s="9" t="s">
        <v>256</v>
      </c>
      <c r="C70" s="308">
        <v>0</v>
      </c>
      <c r="D70" s="308">
        <v>0</v>
      </c>
      <c r="E70" s="308">
        <v>0</v>
      </c>
      <c r="F70" s="308">
        <v>0</v>
      </c>
      <c r="G70" s="156"/>
      <c r="H70" s="156"/>
    </row>
    <row r="71" spans="1:8">
      <c r="A71" s="8" t="s">
        <v>14</v>
      </c>
      <c r="B71" s="9" t="s">
        <v>257</v>
      </c>
      <c r="C71" s="308">
        <v>544000</v>
      </c>
      <c r="D71" s="308">
        <v>0</v>
      </c>
      <c r="E71" s="308">
        <f>SUM(E72:E80)</f>
        <v>178107.204891</v>
      </c>
      <c r="F71" s="308">
        <v>0</v>
      </c>
      <c r="G71" s="121">
        <f t="shared" si="0"/>
        <v>32.740295016727941</v>
      </c>
      <c r="H71" s="156"/>
    </row>
    <row r="72" spans="1:8">
      <c r="A72" s="147">
        <v>1</v>
      </c>
      <c r="B72" s="148" t="s">
        <v>258</v>
      </c>
      <c r="C72" s="308">
        <v>0</v>
      </c>
      <c r="D72" s="308">
        <v>0</v>
      </c>
      <c r="E72" s="308">
        <v>799.69855099999995</v>
      </c>
      <c r="F72" s="308">
        <v>0</v>
      </c>
      <c r="G72" s="7"/>
      <c r="H72" s="7"/>
    </row>
    <row r="73" spans="1:8">
      <c r="A73" s="147">
        <v>2</v>
      </c>
      <c r="B73" s="148" t="s">
        <v>259</v>
      </c>
      <c r="C73" s="308">
        <v>0</v>
      </c>
      <c r="D73" s="308">
        <v>0</v>
      </c>
      <c r="E73" s="308">
        <v>15508.613544</v>
      </c>
      <c r="F73" s="308">
        <v>0</v>
      </c>
      <c r="G73" s="7"/>
      <c r="H73" s="7"/>
    </row>
    <row r="74" spans="1:8">
      <c r="A74" s="147">
        <v>3</v>
      </c>
      <c r="B74" s="148" t="s">
        <v>260</v>
      </c>
      <c r="C74" s="308">
        <v>0</v>
      </c>
      <c r="D74" s="308">
        <v>0</v>
      </c>
      <c r="E74" s="308">
        <v>133.404787</v>
      </c>
      <c r="F74" s="308">
        <v>0</v>
      </c>
      <c r="G74" s="7"/>
      <c r="H74" s="7"/>
    </row>
    <row r="75" spans="1:8">
      <c r="A75" s="147">
        <v>4</v>
      </c>
      <c r="B75" s="148" t="s">
        <v>261</v>
      </c>
      <c r="C75" s="308">
        <v>0</v>
      </c>
      <c r="D75" s="308">
        <v>0</v>
      </c>
      <c r="E75" s="308">
        <v>160869.62917199999</v>
      </c>
      <c r="F75" s="308">
        <v>0</v>
      </c>
      <c r="G75" s="7"/>
      <c r="H75" s="7"/>
    </row>
    <row r="76" spans="1:8">
      <c r="A76" s="147">
        <v>5</v>
      </c>
      <c r="B76" s="148" t="s">
        <v>262</v>
      </c>
      <c r="C76" s="308">
        <v>0</v>
      </c>
      <c r="D76" s="308">
        <v>0</v>
      </c>
      <c r="E76" s="308">
        <v>156.14654300000001</v>
      </c>
      <c r="F76" s="308">
        <v>0</v>
      </c>
      <c r="G76" s="7"/>
      <c r="H76" s="7"/>
    </row>
    <row r="77" spans="1:8">
      <c r="A77" s="147">
        <v>6</v>
      </c>
      <c r="B77" s="148" t="s">
        <v>263</v>
      </c>
      <c r="C77" s="308">
        <v>0</v>
      </c>
      <c r="D77" s="308">
        <v>0</v>
      </c>
      <c r="E77" s="308">
        <v>0</v>
      </c>
      <c r="F77" s="308">
        <v>0</v>
      </c>
      <c r="G77" s="7"/>
      <c r="H77" s="7"/>
    </row>
    <row r="78" spans="1:8">
      <c r="A78" s="147">
        <v>7</v>
      </c>
      <c r="B78" s="148" t="s">
        <v>264</v>
      </c>
      <c r="C78" s="308">
        <v>0</v>
      </c>
      <c r="D78" s="308">
        <v>0</v>
      </c>
      <c r="E78" s="308">
        <v>0</v>
      </c>
      <c r="F78" s="308">
        <v>0</v>
      </c>
      <c r="G78" s="7"/>
      <c r="H78" s="7"/>
    </row>
    <row r="79" spans="1:8">
      <c r="A79" s="147">
        <v>8</v>
      </c>
      <c r="B79" s="148" t="s">
        <v>265</v>
      </c>
      <c r="C79" s="308">
        <v>0</v>
      </c>
      <c r="D79" s="308">
        <v>0</v>
      </c>
      <c r="E79" s="308">
        <v>0</v>
      </c>
      <c r="F79" s="308">
        <v>0</v>
      </c>
      <c r="G79" s="7"/>
      <c r="H79" s="7"/>
    </row>
    <row r="80" spans="1:8">
      <c r="A80" s="147">
        <v>9</v>
      </c>
      <c r="B80" s="148" t="s">
        <v>266</v>
      </c>
      <c r="C80" s="308">
        <v>0</v>
      </c>
      <c r="D80" s="308">
        <v>0</v>
      </c>
      <c r="E80" s="308">
        <v>639.71229400000004</v>
      </c>
      <c r="F80" s="308">
        <v>0</v>
      </c>
      <c r="G80" s="7"/>
      <c r="H80" s="7"/>
    </row>
    <row r="81" spans="1:8">
      <c r="A81" s="8" t="s">
        <v>16</v>
      </c>
      <c r="B81" s="9" t="s">
        <v>267</v>
      </c>
      <c r="C81" s="308">
        <v>9950</v>
      </c>
      <c r="D81" s="308">
        <v>9950</v>
      </c>
      <c r="E81" s="308">
        <v>27297.139243000001</v>
      </c>
      <c r="F81" s="308">
        <v>1927.2660069999999</v>
      </c>
      <c r="G81" s="124">
        <f>E81/C81*100</f>
        <v>274.34310796984926</v>
      </c>
      <c r="H81" s="124">
        <f>F81/D81*100</f>
        <v>19.369507608040202</v>
      </c>
    </row>
    <row r="82" spans="1:8">
      <c r="A82" s="8" t="s">
        <v>3</v>
      </c>
      <c r="B82" s="14" t="s">
        <v>268</v>
      </c>
      <c r="C82" s="308">
        <v>0</v>
      </c>
      <c r="D82" s="308">
        <v>0</v>
      </c>
      <c r="E82" s="308">
        <v>0</v>
      </c>
      <c r="F82" s="308">
        <v>0</v>
      </c>
      <c r="G82" s="156"/>
      <c r="H82" s="156"/>
    </row>
    <row r="83" spans="1:8">
      <c r="A83" s="8" t="s">
        <v>30</v>
      </c>
      <c r="B83" s="14" t="s">
        <v>269</v>
      </c>
      <c r="C83" s="308">
        <v>0</v>
      </c>
      <c r="D83" s="308">
        <v>0</v>
      </c>
      <c r="E83" s="308">
        <v>136065.336587</v>
      </c>
      <c r="F83" s="308">
        <v>136065.336587</v>
      </c>
      <c r="G83" s="156"/>
      <c r="H83" s="156"/>
    </row>
    <row r="84" spans="1:8" ht="28.5">
      <c r="A84" s="15" t="s">
        <v>31</v>
      </c>
      <c r="B84" s="14" t="s">
        <v>270</v>
      </c>
      <c r="C84" s="308">
        <v>0</v>
      </c>
      <c r="D84" s="308">
        <v>0</v>
      </c>
      <c r="E84" s="308">
        <v>7981158.3300989997</v>
      </c>
      <c r="F84" s="308">
        <v>7981158.3300989997</v>
      </c>
      <c r="G84" s="156"/>
      <c r="H84" s="156"/>
    </row>
    <row r="85" spans="1:8">
      <c r="A85" s="15" t="s">
        <v>33</v>
      </c>
      <c r="B85" s="14" t="s">
        <v>271</v>
      </c>
      <c r="C85" s="308">
        <v>0</v>
      </c>
      <c r="D85" s="308">
        <v>0</v>
      </c>
      <c r="E85" s="308">
        <v>8779.2455119999995</v>
      </c>
      <c r="F85" s="308">
        <v>8779.2455119999995</v>
      </c>
      <c r="G85" s="156"/>
      <c r="H85" s="156"/>
    </row>
    <row r="86" spans="1:8">
      <c r="A86" s="15" t="s">
        <v>116</v>
      </c>
      <c r="B86" s="14" t="s">
        <v>272</v>
      </c>
      <c r="C86" s="308">
        <v>0</v>
      </c>
      <c r="D86" s="308">
        <v>0</v>
      </c>
      <c r="E86" s="308">
        <v>146453.24710400001</v>
      </c>
      <c r="F86" s="308">
        <v>120371.896204</v>
      </c>
      <c r="G86" s="156"/>
      <c r="H86" s="156"/>
    </row>
    <row r="87" spans="1:8">
      <c r="A87" s="8" t="s">
        <v>36</v>
      </c>
      <c r="B87" s="14" t="s">
        <v>273</v>
      </c>
      <c r="C87" s="308">
        <v>0</v>
      </c>
      <c r="D87" s="308">
        <v>0</v>
      </c>
      <c r="E87" s="308">
        <v>13476.857352999999</v>
      </c>
      <c r="F87" s="308">
        <v>13476.857352999999</v>
      </c>
      <c r="G87" s="156"/>
      <c r="H87" s="156"/>
    </row>
    <row r="88" spans="1:8" ht="28.5">
      <c r="A88" s="157" t="s">
        <v>308</v>
      </c>
      <c r="B88" s="158" t="s">
        <v>371</v>
      </c>
      <c r="C88" s="313">
        <v>20000</v>
      </c>
      <c r="D88" s="313">
        <v>20000</v>
      </c>
      <c r="E88" s="313">
        <v>581.48199999999997</v>
      </c>
      <c r="F88" s="313">
        <v>581.48199999999997</v>
      </c>
      <c r="G88" s="159">
        <f>E88/C88*100</f>
        <v>2.90741</v>
      </c>
      <c r="H88" s="159">
        <f>F88/D88*100</f>
        <v>2.90741</v>
      </c>
    </row>
    <row r="92" spans="1:8">
      <c r="C92" s="49"/>
      <c r="D92" s="49"/>
      <c r="E92" s="49"/>
      <c r="F92" s="49"/>
    </row>
    <row r="93" spans="1:8">
      <c r="C93" s="49"/>
      <c r="D93" s="49"/>
      <c r="E93" s="49"/>
      <c r="F93" s="49"/>
      <c r="G93" s="173"/>
      <c r="H93" s="173"/>
    </row>
    <row r="94" spans="1:8" s="174" customFormat="1" ht="14.25">
      <c r="B94" s="175"/>
      <c r="C94" s="175"/>
      <c r="D94" s="175"/>
      <c r="E94" s="175"/>
      <c r="F94" s="175"/>
      <c r="G94" s="176"/>
      <c r="H94" s="176"/>
    </row>
    <row r="95" spans="1:8" s="174" customFormat="1" ht="14.25">
      <c r="B95" s="177"/>
      <c r="C95" s="175"/>
      <c r="D95" s="175"/>
      <c r="E95" s="175"/>
      <c r="F95" s="175"/>
      <c r="G95" s="176"/>
      <c r="H95" s="176"/>
    </row>
    <row r="96" spans="1:8">
      <c r="B96" s="140"/>
      <c r="C96" s="49"/>
      <c r="D96" s="49"/>
      <c r="E96" s="49"/>
      <c r="F96" s="49"/>
      <c r="G96" s="173"/>
      <c r="H96" s="173"/>
    </row>
    <row r="97" spans="2:8">
      <c r="B97" s="140"/>
      <c r="C97" s="49"/>
      <c r="D97" s="49"/>
      <c r="E97" s="49"/>
      <c r="F97" s="49"/>
      <c r="G97" s="173"/>
      <c r="H97" s="173"/>
    </row>
    <row r="98" spans="2:8">
      <c r="B98" s="140"/>
      <c r="C98" s="49"/>
      <c r="D98" s="49"/>
      <c r="E98" s="49"/>
      <c r="F98" s="49"/>
      <c r="G98" s="173"/>
      <c r="H98" s="173"/>
    </row>
    <row r="99" spans="2:8">
      <c r="B99" s="140"/>
      <c r="C99" s="49"/>
      <c r="D99" s="49"/>
      <c r="E99" s="49"/>
      <c r="F99" s="49"/>
      <c r="G99" s="173"/>
      <c r="H99" s="173"/>
    </row>
    <row r="100" spans="2:8">
      <c r="B100" s="140"/>
      <c r="C100" s="49"/>
      <c r="D100" s="49"/>
      <c r="E100" s="49"/>
      <c r="F100" s="49"/>
      <c r="G100" s="173"/>
      <c r="H100" s="173"/>
    </row>
    <row r="101" spans="2:8" s="178" customFormat="1">
      <c r="C101" s="179"/>
      <c r="D101" s="179"/>
      <c r="E101" s="179"/>
      <c r="F101" s="179"/>
      <c r="G101" s="180"/>
      <c r="H101" s="180"/>
    </row>
    <row r="102" spans="2:8" s="178" customFormat="1">
      <c r="C102" s="179"/>
      <c r="D102" s="179"/>
      <c r="E102" s="179"/>
      <c r="F102" s="179"/>
      <c r="G102" s="180"/>
      <c r="H102" s="180"/>
    </row>
    <row r="103" spans="2:8">
      <c r="B103" s="140"/>
      <c r="C103" s="49"/>
      <c r="D103" s="49"/>
      <c r="E103" s="49"/>
      <c r="F103" s="49"/>
      <c r="G103" s="173"/>
      <c r="H103" s="173"/>
    </row>
    <row r="104" spans="2:8">
      <c r="B104" s="140"/>
      <c r="C104" s="49"/>
      <c r="D104" s="49"/>
      <c r="E104" s="49"/>
      <c r="F104" s="49"/>
      <c r="G104" s="173"/>
      <c r="H104" s="173"/>
    </row>
    <row r="105" spans="2:8">
      <c r="B105" s="140"/>
      <c r="C105" s="49"/>
      <c r="D105" s="49"/>
      <c r="E105" s="49"/>
      <c r="F105" s="49"/>
      <c r="G105" s="173"/>
      <c r="H105" s="173"/>
    </row>
    <row r="106" spans="2:8">
      <c r="B106" s="140"/>
      <c r="C106" s="49"/>
      <c r="D106" s="49"/>
      <c r="E106" s="49"/>
      <c r="F106" s="49"/>
      <c r="G106" s="173"/>
      <c r="H106" s="173"/>
    </row>
    <row r="107" spans="2:8">
      <c r="B107" s="140"/>
      <c r="C107" s="49"/>
      <c r="D107" s="49"/>
      <c r="E107" s="49"/>
      <c r="F107" s="49"/>
      <c r="G107" s="173"/>
      <c r="H107" s="173"/>
    </row>
    <row r="108" spans="2:8">
      <c r="B108" s="140"/>
      <c r="C108" s="49"/>
      <c r="D108" s="49"/>
      <c r="E108" s="49"/>
      <c r="F108" s="49"/>
      <c r="G108" s="173"/>
      <c r="H108" s="173"/>
    </row>
    <row r="109" spans="2:8" s="178" customFormat="1">
      <c r="C109" s="179"/>
      <c r="D109" s="179"/>
      <c r="E109" s="179"/>
      <c r="F109" s="179"/>
      <c r="G109" s="180"/>
      <c r="H109" s="180"/>
    </row>
    <row r="110" spans="2:8">
      <c r="C110" s="49"/>
      <c r="D110" s="49"/>
      <c r="E110" s="49"/>
      <c r="F110" s="181"/>
      <c r="G110" s="173"/>
      <c r="H110" s="173"/>
    </row>
    <row r="111" spans="2:8" s="174" customFormat="1" ht="14.25">
      <c r="B111" s="177"/>
      <c r="C111" s="175"/>
      <c r="D111" s="175"/>
      <c r="E111" s="175"/>
      <c r="F111" s="175"/>
      <c r="G111" s="176"/>
      <c r="H111" s="176"/>
    </row>
    <row r="112" spans="2:8">
      <c r="B112" s="140"/>
      <c r="C112" s="49"/>
      <c r="D112" s="49"/>
      <c r="E112" s="49"/>
      <c r="F112" s="49"/>
      <c r="G112" s="173"/>
      <c r="H112" s="173"/>
    </row>
    <row r="113" spans="2:8">
      <c r="B113" s="140"/>
      <c r="C113" s="49"/>
      <c r="D113" s="49"/>
      <c r="E113" s="49"/>
      <c r="F113" s="49"/>
      <c r="G113" s="173"/>
      <c r="H113" s="173"/>
    </row>
    <row r="114" spans="2:8">
      <c r="B114" s="140"/>
      <c r="C114" s="49"/>
      <c r="D114" s="49"/>
      <c r="E114" s="49"/>
      <c r="F114" s="49"/>
      <c r="G114" s="173"/>
      <c r="H114" s="173"/>
    </row>
    <row r="115" spans="2:8">
      <c r="B115" s="140"/>
      <c r="C115" s="49"/>
      <c r="D115" s="49"/>
      <c r="E115" s="49"/>
      <c r="F115" s="49"/>
      <c r="G115" s="173"/>
      <c r="H115" s="173"/>
    </row>
    <row r="116" spans="2:8">
      <c r="B116" s="140"/>
      <c r="C116" s="49"/>
      <c r="D116" s="49"/>
      <c r="E116" s="49"/>
      <c r="F116" s="49"/>
      <c r="G116" s="173"/>
      <c r="H116" s="173"/>
    </row>
    <row r="117" spans="2:8" s="174" customFormat="1" ht="14.25">
      <c r="B117" s="177"/>
      <c r="C117" s="175"/>
      <c r="D117" s="175"/>
      <c r="E117" s="175"/>
      <c r="F117" s="175"/>
      <c r="G117" s="176"/>
      <c r="H117" s="176"/>
    </row>
    <row r="118" spans="2:8">
      <c r="C118" s="49"/>
      <c r="D118" s="49"/>
      <c r="E118" s="49"/>
      <c r="F118" s="181"/>
    </row>
    <row r="119" spans="2:8">
      <c r="C119" s="49"/>
      <c r="D119" s="49"/>
      <c r="E119" s="49"/>
      <c r="F119" s="181"/>
    </row>
    <row r="120" spans="2:8">
      <c r="C120" s="49"/>
      <c r="D120" s="49"/>
      <c r="E120" s="49"/>
      <c r="F120" s="181"/>
    </row>
    <row r="121" spans="2:8">
      <c r="C121" s="49"/>
      <c r="D121" s="49"/>
      <c r="E121" s="49"/>
      <c r="F121" s="181"/>
    </row>
  </sheetData>
  <mergeCells count="10">
    <mergeCell ref="A1:H1"/>
    <mergeCell ref="A2:H2"/>
    <mergeCell ref="A4:H4"/>
    <mergeCell ref="A3:H3"/>
    <mergeCell ref="A7:A8"/>
    <mergeCell ref="B7:B8"/>
    <mergeCell ref="C7:D7"/>
    <mergeCell ref="E7:F7"/>
    <mergeCell ref="G7:H7"/>
    <mergeCell ref="F6:H6"/>
  </mergeCells>
  <pageMargins left="1.1811023622047245" right="0.59055118110236227" top="0.78740157480314965" bottom="0.78740157480314965" header="0.31496062992125984" footer="0.31496062992125984"/>
  <pageSetup paperSize="9" scale="96" fitToHeight="0" orientation="landscape" r:id="rId1"/>
  <headerFooter>
    <oddFooter>&amp;C&amp;10Biểu số 63/CK-NSNN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K111"/>
  <sheetViews>
    <sheetView zoomScale="110" zoomScaleNormal="110" workbookViewId="0">
      <selection activeCell="F6" sqref="F6"/>
    </sheetView>
  </sheetViews>
  <sheetFormatPr defaultRowHeight="15.75"/>
  <cols>
    <col min="1" max="1" width="5.125" style="50" customWidth="1"/>
    <col min="2" max="2" width="66.625" style="50" customWidth="1"/>
    <col min="3" max="3" width="13.75" style="47" bestFit="1" customWidth="1"/>
    <col min="4" max="4" width="13.625" style="47" bestFit="1" customWidth="1"/>
    <col min="5" max="5" width="12.625" style="47" bestFit="1" customWidth="1"/>
    <col min="6" max="6" width="14.5" style="47" bestFit="1" customWidth="1"/>
    <col min="7" max="8" width="13.625" style="47" bestFit="1" customWidth="1"/>
    <col min="9" max="9" width="11.875" style="76" customWidth="1"/>
    <col min="10" max="10" width="10.75" style="76" customWidth="1"/>
    <col min="11" max="11" width="11.125" style="76" bestFit="1" customWidth="1"/>
    <col min="12" max="16384" width="9" style="50"/>
  </cols>
  <sheetData>
    <row r="1" spans="1:11" ht="18.75" customHeight="1">
      <c r="A1" s="346" t="s">
        <v>561</v>
      </c>
      <c r="B1" s="346"/>
      <c r="C1" s="346"/>
      <c r="D1" s="346"/>
      <c r="E1" s="346"/>
      <c r="F1" s="346"/>
      <c r="G1" s="346"/>
      <c r="H1" s="346"/>
      <c r="I1" s="346"/>
      <c r="J1" s="346"/>
      <c r="K1" s="346"/>
    </row>
    <row r="2" spans="1:11" ht="20.25" customHeight="1">
      <c r="A2" s="347" t="s">
        <v>121</v>
      </c>
      <c r="B2" s="347"/>
      <c r="C2" s="347"/>
      <c r="D2" s="347"/>
      <c r="E2" s="347"/>
      <c r="F2" s="347"/>
      <c r="G2" s="347"/>
      <c r="H2" s="347"/>
      <c r="I2" s="347"/>
      <c r="J2" s="347"/>
      <c r="K2" s="347"/>
    </row>
    <row r="3" spans="1:11" ht="18.75">
      <c r="A3" s="347" t="s">
        <v>379</v>
      </c>
      <c r="B3" s="347"/>
      <c r="C3" s="347"/>
      <c r="D3" s="347"/>
      <c r="E3" s="347"/>
      <c r="F3" s="347"/>
      <c r="G3" s="347"/>
      <c r="H3" s="347"/>
      <c r="I3" s="347"/>
      <c r="J3" s="347"/>
      <c r="K3" s="347"/>
    </row>
    <row r="4" spans="1:11">
      <c r="A4" s="348" t="s">
        <v>558</v>
      </c>
      <c r="B4" s="348"/>
      <c r="C4" s="348"/>
      <c r="D4" s="348"/>
      <c r="E4" s="348"/>
      <c r="F4" s="348"/>
      <c r="G4" s="348"/>
      <c r="H4" s="348"/>
      <c r="I4" s="348"/>
      <c r="J4" s="348"/>
      <c r="K4" s="348"/>
    </row>
    <row r="5" spans="1:11">
      <c r="A5" s="348" t="s">
        <v>584</v>
      </c>
      <c r="B5" s="348"/>
      <c r="C5" s="348"/>
      <c r="D5" s="348"/>
      <c r="E5" s="348"/>
      <c r="F5" s="348"/>
      <c r="G5" s="348"/>
      <c r="H5" s="348"/>
      <c r="I5" s="348"/>
      <c r="J5" s="348"/>
      <c r="K5" s="348"/>
    </row>
    <row r="6" spans="1:11" ht="18.75">
      <c r="A6" s="51"/>
      <c r="B6" s="51"/>
      <c r="C6" s="44"/>
      <c r="D6" s="44"/>
      <c r="E6" s="44"/>
      <c r="F6" s="136"/>
      <c r="G6" s="137"/>
      <c r="H6" s="50"/>
      <c r="I6" s="345" t="s">
        <v>559</v>
      </c>
      <c r="J6" s="345"/>
      <c r="K6" s="345"/>
    </row>
    <row r="7" spans="1:11" s="52" customFormat="1" ht="18.75" customHeight="1">
      <c r="A7" s="343" t="s">
        <v>37</v>
      </c>
      <c r="B7" s="343" t="s">
        <v>38</v>
      </c>
      <c r="C7" s="344" t="s">
        <v>100</v>
      </c>
      <c r="D7" s="343" t="s">
        <v>52</v>
      </c>
      <c r="E7" s="343"/>
      <c r="F7" s="342" t="s">
        <v>40</v>
      </c>
      <c r="G7" s="342" t="s">
        <v>52</v>
      </c>
      <c r="H7" s="342"/>
      <c r="I7" s="332" t="s">
        <v>0</v>
      </c>
      <c r="J7" s="333"/>
      <c r="K7" s="334"/>
    </row>
    <row r="8" spans="1:11" s="52" customFormat="1" ht="18.75" customHeight="1">
      <c r="A8" s="343"/>
      <c r="B8" s="343"/>
      <c r="C8" s="342"/>
      <c r="D8" s="335" t="s">
        <v>101</v>
      </c>
      <c r="E8" s="335" t="s">
        <v>102</v>
      </c>
      <c r="F8" s="342"/>
      <c r="G8" s="335" t="s">
        <v>103</v>
      </c>
      <c r="H8" s="336" t="s">
        <v>102</v>
      </c>
      <c r="I8" s="339" t="s">
        <v>217</v>
      </c>
      <c r="J8" s="339" t="s">
        <v>103</v>
      </c>
      <c r="K8" s="339" t="s">
        <v>102</v>
      </c>
    </row>
    <row r="9" spans="1:11" s="52" customFormat="1" ht="18.75" customHeight="1">
      <c r="A9" s="343"/>
      <c r="B9" s="343"/>
      <c r="C9" s="342"/>
      <c r="D9" s="335"/>
      <c r="E9" s="335"/>
      <c r="F9" s="342"/>
      <c r="G9" s="335"/>
      <c r="H9" s="337"/>
      <c r="I9" s="340"/>
      <c r="J9" s="340"/>
      <c r="K9" s="340"/>
    </row>
    <row r="10" spans="1:11" s="52" customFormat="1" ht="18.75" customHeight="1">
      <c r="A10" s="343"/>
      <c r="B10" s="343"/>
      <c r="C10" s="342"/>
      <c r="D10" s="321"/>
      <c r="E10" s="321"/>
      <c r="F10" s="342"/>
      <c r="G10" s="321"/>
      <c r="H10" s="338"/>
      <c r="I10" s="341"/>
      <c r="J10" s="341"/>
      <c r="K10" s="341"/>
    </row>
    <row r="11" spans="1:11" s="112" customFormat="1" ht="16.5">
      <c r="A11" s="204"/>
      <c r="B11" s="204" t="s">
        <v>43</v>
      </c>
      <c r="C11" s="111">
        <v>23084251</v>
      </c>
      <c r="D11" s="111">
        <v>13377637</v>
      </c>
      <c r="E11" s="111">
        <v>9706614</v>
      </c>
      <c r="F11" s="111">
        <v>29183480.364124</v>
      </c>
      <c r="G11" s="111">
        <v>12445379.48614</v>
      </c>
      <c r="H11" s="111">
        <v>16738100.877984</v>
      </c>
      <c r="I11" s="205">
        <f t="shared" ref="I11:K25" si="0">F11/C11*100</f>
        <v>126.42160390702735</v>
      </c>
      <c r="J11" s="205">
        <f t="shared" si="0"/>
        <v>93.031224319661234</v>
      </c>
      <c r="K11" s="205">
        <f t="shared" si="0"/>
        <v>172.44016170813015</v>
      </c>
    </row>
    <row r="12" spans="1:11" s="112" customFormat="1" ht="16.5">
      <c r="A12" s="206"/>
      <c r="B12" s="206" t="s">
        <v>219</v>
      </c>
      <c r="C12" s="111">
        <v>23054301</v>
      </c>
      <c r="D12" s="111">
        <v>13347687</v>
      </c>
      <c r="E12" s="111">
        <v>9706614</v>
      </c>
      <c r="F12" s="111">
        <v>20610616.514382001</v>
      </c>
      <c r="G12" s="111">
        <v>8008084.3188309995</v>
      </c>
      <c r="H12" s="111">
        <v>12602532.195551001</v>
      </c>
      <c r="I12" s="207">
        <f t="shared" si="0"/>
        <v>89.400309792008017</v>
      </c>
      <c r="J12" s="207">
        <f t="shared" si="0"/>
        <v>59.996045148728761</v>
      </c>
      <c r="K12" s="207">
        <f t="shared" si="0"/>
        <v>129.83448394621442</v>
      </c>
    </row>
    <row r="13" spans="1:11" s="112" customFormat="1" ht="16.5">
      <c r="A13" s="109" t="s">
        <v>2</v>
      </c>
      <c r="B13" s="110" t="s">
        <v>44</v>
      </c>
      <c r="C13" s="111">
        <v>18950049</v>
      </c>
      <c r="D13" s="111">
        <v>9243435</v>
      </c>
      <c r="E13" s="111">
        <v>9706614</v>
      </c>
      <c r="F13" s="111">
        <v>17697849.628878001</v>
      </c>
      <c r="G13" s="111">
        <v>6146298.7580660004</v>
      </c>
      <c r="H13" s="111">
        <v>11551550.870812001</v>
      </c>
      <c r="I13" s="128">
        <f t="shared" si="0"/>
        <v>93.392104837713092</v>
      </c>
      <c r="J13" s="128">
        <f t="shared" si="0"/>
        <v>66.493665591481957</v>
      </c>
      <c r="K13" s="128">
        <f t="shared" si="0"/>
        <v>119.00700770435499</v>
      </c>
    </row>
    <row r="14" spans="1:11" s="112" customFormat="1" ht="16.5">
      <c r="A14" s="109" t="s">
        <v>6</v>
      </c>
      <c r="B14" s="110" t="s">
        <v>20</v>
      </c>
      <c r="C14" s="111">
        <v>5039973</v>
      </c>
      <c r="D14" s="111">
        <v>3359973</v>
      </c>
      <c r="E14" s="111">
        <v>1680000</v>
      </c>
      <c r="F14" s="111">
        <v>4299475.1157409996</v>
      </c>
      <c r="G14" s="111">
        <v>1981946.6542499999</v>
      </c>
      <c r="H14" s="111">
        <v>2317528.4614909999</v>
      </c>
      <c r="I14" s="128">
        <f t="shared" si="0"/>
        <v>85.307502951722157</v>
      </c>
      <c r="J14" s="128">
        <f t="shared" si="0"/>
        <v>58.986981569494759</v>
      </c>
      <c r="K14" s="128">
        <f t="shared" si="0"/>
        <v>137.94812270779761</v>
      </c>
    </row>
    <row r="15" spans="1:11" s="52" customFormat="1" ht="16.5">
      <c r="A15" s="59">
        <v>1</v>
      </c>
      <c r="B15" s="60" t="s">
        <v>56</v>
      </c>
      <c r="C15" s="37">
        <v>5009973</v>
      </c>
      <c r="D15" s="37">
        <v>3329973</v>
      </c>
      <c r="E15" s="37">
        <v>1680000</v>
      </c>
      <c r="F15" s="37">
        <v>4214903.9420999996</v>
      </c>
      <c r="G15" s="37">
        <v>1941946.6542499999</v>
      </c>
      <c r="H15" s="37">
        <v>2272957.28785</v>
      </c>
      <c r="I15" s="61">
        <f t="shared" si="0"/>
        <v>84.130272600271496</v>
      </c>
      <c r="J15" s="61">
        <f t="shared" si="0"/>
        <v>58.317189185918316</v>
      </c>
      <c r="K15" s="61">
        <f t="shared" si="0"/>
        <v>135.29507665773809</v>
      </c>
    </row>
    <row r="16" spans="1:11" s="58" customFormat="1" ht="16.5">
      <c r="A16" s="62" t="s">
        <v>78</v>
      </c>
      <c r="B16" s="63" t="s">
        <v>46</v>
      </c>
      <c r="C16" s="37">
        <v>5009973</v>
      </c>
      <c r="D16" s="37">
        <v>3329973</v>
      </c>
      <c r="E16" s="37">
        <v>1680000</v>
      </c>
      <c r="F16" s="37">
        <v>4214903.9420999996</v>
      </c>
      <c r="G16" s="37">
        <v>1941946.6542499999</v>
      </c>
      <c r="H16" s="37">
        <v>2272957.28785</v>
      </c>
      <c r="I16" s="64">
        <f t="shared" si="0"/>
        <v>84.130272600271496</v>
      </c>
      <c r="J16" s="64">
        <f t="shared" si="0"/>
        <v>58.317189185918316</v>
      </c>
      <c r="K16" s="64">
        <f t="shared" si="0"/>
        <v>135.29507665773809</v>
      </c>
    </row>
    <row r="17" spans="1:11" s="67" customFormat="1" ht="16.5">
      <c r="A17" s="65"/>
      <c r="B17" s="65" t="s">
        <v>57</v>
      </c>
      <c r="C17" s="37">
        <v>0</v>
      </c>
      <c r="D17" s="37">
        <v>0</v>
      </c>
      <c r="E17" s="37">
        <v>0</v>
      </c>
      <c r="F17" s="37">
        <v>0</v>
      </c>
      <c r="G17" s="37">
        <v>0</v>
      </c>
      <c r="H17" s="37">
        <v>0</v>
      </c>
      <c r="I17" s="66"/>
      <c r="J17" s="66"/>
      <c r="K17" s="66"/>
    </row>
    <row r="18" spans="1:11" s="67" customFormat="1" ht="16.5">
      <c r="A18" s="65"/>
      <c r="B18" s="68" t="s">
        <v>58</v>
      </c>
      <c r="C18" s="37">
        <v>0</v>
      </c>
      <c r="D18" s="37">
        <v>0</v>
      </c>
      <c r="E18" s="37">
        <v>0</v>
      </c>
      <c r="F18" s="37">
        <v>0</v>
      </c>
      <c r="G18" s="37">
        <v>0</v>
      </c>
      <c r="H18" s="37">
        <v>0</v>
      </c>
      <c r="I18" s="102"/>
      <c r="J18" s="102"/>
      <c r="K18" s="102"/>
    </row>
    <row r="19" spans="1:11" s="58" customFormat="1" ht="16.5">
      <c r="A19" s="59" t="s">
        <v>79</v>
      </c>
      <c r="B19" s="63" t="s">
        <v>47</v>
      </c>
      <c r="C19" s="37">
        <v>5009973</v>
      </c>
      <c r="D19" s="37">
        <v>3329973</v>
      </c>
      <c r="E19" s="37">
        <v>1680000</v>
      </c>
      <c r="F19" s="37">
        <v>4214903.9420999996</v>
      </c>
      <c r="G19" s="37">
        <v>1941946.6542499999</v>
      </c>
      <c r="H19" s="37">
        <v>2272957.28785</v>
      </c>
      <c r="I19" s="64">
        <f t="shared" si="0"/>
        <v>84.130272600271496</v>
      </c>
      <c r="J19" s="64">
        <f>G19/D19*100</f>
        <v>58.317189185918316</v>
      </c>
      <c r="K19" s="64">
        <f>H19/E19*100</f>
        <v>135.29507665773809</v>
      </c>
    </row>
    <row r="20" spans="1:11" s="52" customFormat="1" ht="16.5">
      <c r="A20" s="59" t="s">
        <v>60</v>
      </c>
      <c r="B20" s="60" t="s">
        <v>104</v>
      </c>
      <c r="C20" s="37">
        <v>905573</v>
      </c>
      <c r="D20" s="37">
        <v>905573</v>
      </c>
      <c r="E20" s="37">
        <v>0</v>
      </c>
      <c r="F20" s="37">
        <v>1071727.8455000001</v>
      </c>
      <c r="G20" s="37">
        <v>1071727.8455000001</v>
      </c>
      <c r="H20" s="37">
        <v>0</v>
      </c>
      <c r="I20" s="61">
        <f t="shared" si="0"/>
        <v>118.34803439369328</v>
      </c>
      <c r="J20" s="61">
        <f t="shared" si="0"/>
        <v>118.34803439369328</v>
      </c>
      <c r="K20" s="61"/>
    </row>
    <row r="21" spans="1:11" s="52" customFormat="1" ht="16.5">
      <c r="A21" s="59" t="s">
        <v>62</v>
      </c>
      <c r="B21" s="60" t="s">
        <v>48</v>
      </c>
      <c r="C21" s="37">
        <v>3900000</v>
      </c>
      <c r="D21" s="37">
        <v>2220000</v>
      </c>
      <c r="E21" s="37">
        <v>1680000</v>
      </c>
      <c r="F21" s="37">
        <v>1761321.5864550001</v>
      </c>
      <c r="G21" s="37">
        <v>360795.63400000002</v>
      </c>
      <c r="H21" s="37">
        <v>1400525.952455</v>
      </c>
      <c r="I21" s="61">
        <f t="shared" si="0"/>
        <v>45.162091960384622</v>
      </c>
      <c r="J21" s="61">
        <f t="shared" si="0"/>
        <v>16.252055585585587</v>
      </c>
      <c r="K21" s="61">
        <f>H21/E21*100</f>
        <v>83.36464002708334</v>
      </c>
    </row>
    <row r="22" spans="1:11" s="52" customFormat="1" ht="33">
      <c r="A22" s="59"/>
      <c r="B22" s="69" t="s">
        <v>106</v>
      </c>
      <c r="C22" s="37">
        <v>360000</v>
      </c>
      <c r="D22" s="37">
        <v>360000</v>
      </c>
      <c r="E22" s="37">
        <v>0</v>
      </c>
      <c r="F22" s="37">
        <v>76537.25</v>
      </c>
      <c r="G22" s="37">
        <v>76537.25</v>
      </c>
      <c r="H22" s="37">
        <v>0</v>
      </c>
      <c r="I22" s="61">
        <f t="shared" si="0"/>
        <v>21.260347222222222</v>
      </c>
      <c r="J22" s="61">
        <f t="shared" si="0"/>
        <v>21.260347222222222</v>
      </c>
      <c r="K22" s="61"/>
    </row>
    <row r="23" spans="1:11" s="52" customFormat="1" ht="16.5">
      <c r="A23" s="59"/>
      <c r="B23" s="70" t="s">
        <v>338</v>
      </c>
      <c r="C23" s="37">
        <v>360000</v>
      </c>
      <c r="D23" s="37">
        <v>360000</v>
      </c>
      <c r="E23" s="37">
        <v>0</v>
      </c>
      <c r="F23" s="37">
        <v>166566</v>
      </c>
      <c r="G23" s="37">
        <v>166566</v>
      </c>
      <c r="H23" s="37">
        <v>0</v>
      </c>
      <c r="I23" s="61">
        <f t="shared" si="0"/>
        <v>46.268333333333331</v>
      </c>
      <c r="J23" s="61">
        <f t="shared" si="0"/>
        <v>46.268333333333331</v>
      </c>
      <c r="K23" s="61"/>
    </row>
    <row r="24" spans="1:11" s="52" customFormat="1" ht="16.5">
      <c r="A24" s="59"/>
      <c r="B24" s="60" t="s">
        <v>107</v>
      </c>
      <c r="C24" s="37">
        <v>3180000</v>
      </c>
      <c r="D24" s="37">
        <v>1500000</v>
      </c>
      <c r="E24" s="37">
        <v>1680000</v>
      </c>
      <c r="F24" s="37">
        <v>1518218.3364550001</v>
      </c>
      <c r="G24" s="37">
        <v>117692.38400000001</v>
      </c>
      <c r="H24" s="37">
        <v>1400525.952455</v>
      </c>
      <c r="I24" s="61">
        <f t="shared" si="0"/>
        <v>47.742714982861642</v>
      </c>
      <c r="J24" s="61">
        <f t="shared" si="0"/>
        <v>7.8461589333333333</v>
      </c>
      <c r="K24" s="61">
        <f>H24/E24*100</f>
        <v>83.36464002708334</v>
      </c>
    </row>
    <row r="25" spans="1:11" s="52" customFormat="1" ht="16.5">
      <c r="A25" s="59" t="s">
        <v>64</v>
      </c>
      <c r="B25" s="60" t="s">
        <v>296</v>
      </c>
      <c r="C25" s="37">
        <v>20000</v>
      </c>
      <c r="D25" s="37">
        <v>20000</v>
      </c>
      <c r="E25" s="37">
        <v>0</v>
      </c>
      <c r="F25" s="37">
        <v>120.304</v>
      </c>
      <c r="G25" s="37">
        <v>120.304</v>
      </c>
      <c r="H25" s="37">
        <v>0</v>
      </c>
      <c r="I25" s="61">
        <f t="shared" si="0"/>
        <v>0.60152000000000005</v>
      </c>
      <c r="J25" s="61">
        <f t="shared" si="0"/>
        <v>0.60152000000000005</v>
      </c>
      <c r="K25" s="61"/>
    </row>
    <row r="26" spans="1:11" s="52" customFormat="1" ht="16.5">
      <c r="A26" s="59" t="s">
        <v>95</v>
      </c>
      <c r="B26" s="60" t="s">
        <v>49</v>
      </c>
      <c r="C26" s="37">
        <v>130000</v>
      </c>
      <c r="D26" s="37">
        <v>130000</v>
      </c>
      <c r="E26" s="37">
        <v>0</v>
      </c>
      <c r="F26" s="37">
        <v>186829.55100000001</v>
      </c>
      <c r="G26" s="37">
        <v>119902.64200000001</v>
      </c>
      <c r="H26" s="37">
        <v>66926.909</v>
      </c>
      <c r="I26" s="61">
        <f>F26/C26*100</f>
        <v>143.71503923076924</v>
      </c>
      <c r="J26" s="61">
        <f>G26/D26*100</f>
        <v>92.232801538461544</v>
      </c>
      <c r="K26" s="61"/>
    </row>
    <row r="27" spans="1:11" s="138" customFormat="1" ht="16.5">
      <c r="A27" s="59" t="s">
        <v>96</v>
      </c>
      <c r="B27" s="60" t="s">
        <v>317</v>
      </c>
      <c r="C27" s="37">
        <v>54400</v>
      </c>
      <c r="D27" s="37">
        <v>54400</v>
      </c>
      <c r="E27" s="37">
        <v>0</v>
      </c>
      <c r="F27" s="37">
        <v>8983.0840000000007</v>
      </c>
      <c r="G27" s="37">
        <v>8983.0840000000007</v>
      </c>
      <c r="H27" s="37">
        <v>0</v>
      </c>
      <c r="I27" s="61">
        <f>F27/C27*100</f>
        <v>16.51302205882353</v>
      </c>
      <c r="J27" s="61">
        <f>G27/D27*100</f>
        <v>16.51302205882353</v>
      </c>
      <c r="K27" s="61"/>
    </row>
    <row r="28" spans="1:11" s="52" customFormat="1" ht="16.5">
      <c r="A28" s="59" t="s">
        <v>337</v>
      </c>
      <c r="B28" s="60" t="s">
        <v>105</v>
      </c>
      <c r="C28" s="37">
        <v>0</v>
      </c>
      <c r="D28" s="37">
        <v>0</v>
      </c>
      <c r="E28" s="37">
        <v>0</v>
      </c>
      <c r="F28" s="37">
        <v>1185921.5711449999</v>
      </c>
      <c r="G28" s="37">
        <v>380417.14474999998</v>
      </c>
      <c r="H28" s="37">
        <v>805504.42639499996</v>
      </c>
      <c r="I28" s="61"/>
      <c r="J28" s="61"/>
      <c r="K28" s="61"/>
    </row>
    <row r="29" spans="1:11" s="52" customFormat="1" ht="49.5">
      <c r="A29" s="71">
        <v>2</v>
      </c>
      <c r="B29" s="72" t="s">
        <v>50</v>
      </c>
      <c r="C29" s="37">
        <v>0</v>
      </c>
      <c r="D29" s="37">
        <v>0</v>
      </c>
      <c r="E29" s="37">
        <v>0</v>
      </c>
      <c r="F29" s="37">
        <v>0</v>
      </c>
      <c r="G29" s="37">
        <v>0</v>
      </c>
      <c r="H29" s="37">
        <v>0</v>
      </c>
      <c r="I29" s="61"/>
      <c r="J29" s="61"/>
      <c r="K29" s="61"/>
    </row>
    <row r="30" spans="1:11" s="73" customFormat="1" ht="16.5">
      <c r="A30" s="59">
        <v>3</v>
      </c>
      <c r="B30" s="60" t="s">
        <v>51</v>
      </c>
      <c r="C30" s="37">
        <v>30000</v>
      </c>
      <c r="D30" s="37">
        <v>30000</v>
      </c>
      <c r="E30" s="37">
        <v>0</v>
      </c>
      <c r="F30" s="37">
        <v>84571.173641000001</v>
      </c>
      <c r="G30" s="37">
        <v>40000</v>
      </c>
      <c r="H30" s="37">
        <v>44571.173641000001</v>
      </c>
      <c r="I30" s="61"/>
      <c r="J30" s="61"/>
      <c r="K30" s="61"/>
    </row>
    <row r="31" spans="1:11" s="112" customFormat="1" ht="16.5">
      <c r="A31" s="109" t="s">
        <v>10</v>
      </c>
      <c r="B31" s="110" t="s">
        <v>21</v>
      </c>
      <c r="C31" s="111">
        <v>13333168</v>
      </c>
      <c r="D31" s="111">
        <v>5502721</v>
      </c>
      <c r="E31" s="111">
        <v>7830447</v>
      </c>
      <c r="F31" s="111">
        <v>13395362.694251999</v>
      </c>
      <c r="G31" s="111">
        <v>4161340.2849309999</v>
      </c>
      <c r="H31" s="111">
        <v>9234022.4093210008</v>
      </c>
      <c r="I31" s="128">
        <f>F31/C31*100</f>
        <v>100.46646599106828</v>
      </c>
      <c r="J31" s="128">
        <f>G31/D31*100</f>
        <v>75.62331953466294</v>
      </c>
      <c r="K31" s="128">
        <f>H31/E31*100</f>
        <v>117.92458858761192</v>
      </c>
    </row>
    <row r="32" spans="1:11" s="52" customFormat="1" ht="16.5">
      <c r="A32" s="54"/>
      <c r="B32" s="63" t="s">
        <v>218</v>
      </c>
      <c r="C32" s="37">
        <v>0</v>
      </c>
      <c r="D32" s="37">
        <v>0</v>
      </c>
      <c r="E32" s="37">
        <v>0</v>
      </c>
      <c r="F32" s="37">
        <v>0</v>
      </c>
      <c r="G32" s="37">
        <v>0</v>
      </c>
      <c r="H32" s="37">
        <v>0</v>
      </c>
      <c r="I32" s="61"/>
      <c r="J32" s="61"/>
      <c r="K32" s="61"/>
    </row>
    <row r="33" spans="1:11" s="52" customFormat="1" ht="16.5">
      <c r="A33" s="59">
        <v>1</v>
      </c>
      <c r="B33" s="60" t="s">
        <v>57</v>
      </c>
      <c r="C33" s="37">
        <v>6531606</v>
      </c>
      <c r="D33" s="37">
        <v>1584409</v>
      </c>
      <c r="E33" s="37">
        <v>4947197</v>
      </c>
      <c r="F33" s="37">
        <v>6454007.4834399996</v>
      </c>
      <c r="G33" s="37">
        <v>1056647.6384699999</v>
      </c>
      <c r="H33" s="37">
        <v>5397359.84497</v>
      </c>
      <c r="I33" s="61">
        <f t="shared" ref="I33:K34" si="1">F33/C33*100</f>
        <v>98.811953498726041</v>
      </c>
      <c r="J33" s="61">
        <f t="shared" si="1"/>
        <v>66.690333018179018</v>
      </c>
      <c r="K33" s="61">
        <f t="shared" si="1"/>
        <v>109.09935151096673</v>
      </c>
    </row>
    <row r="34" spans="1:11" s="52" customFormat="1" ht="16.5">
      <c r="A34" s="59">
        <f>A33+1</f>
        <v>2</v>
      </c>
      <c r="B34" s="60" t="s">
        <v>115</v>
      </c>
      <c r="C34" s="37">
        <v>34360</v>
      </c>
      <c r="D34" s="37">
        <v>26360</v>
      </c>
      <c r="E34" s="37">
        <v>8000</v>
      </c>
      <c r="F34" s="37">
        <v>34958.031015</v>
      </c>
      <c r="G34" s="37">
        <v>32151.780214999999</v>
      </c>
      <c r="H34" s="37">
        <v>2806.2507999999998</v>
      </c>
      <c r="I34" s="61">
        <f t="shared" si="1"/>
        <v>101.74048607392317</v>
      </c>
      <c r="J34" s="61">
        <f t="shared" si="1"/>
        <v>121.97185210546282</v>
      </c>
      <c r="K34" s="61">
        <f t="shared" si="1"/>
        <v>35.078134999999996</v>
      </c>
    </row>
    <row r="35" spans="1:11" s="57" customFormat="1" ht="16.5">
      <c r="A35" s="54" t="s">
        <v>14</v>
      </c>
      <c r="B35" s="55" t="s">
        <v>22</v>
      </c>
      <c r="C35" s="28">
        <v>0</v>
      </c>
      <c r="D35" s="28">
        <v>0</v>
      </c>
      <c r="E35" s="28">
        <v>0</v>
      </c>
      <c r="F35" s="28">
        <v>3011.8188850000001</v>
      </c>
      <c r="G35" s="28">
        <v>3011.8188850000001</v>
      </c>
      <c r="H35" s="28">
        <v>0</v>
      </c>
      <c r="I35" s="56"/>
      <c r="J35" s="56"/>
      <c r="K35" s="56"/>
    </row>
    <row r="36" spans="1:11" s="57" customFormat="1" ht="16.5">
      <c r="A36" s="54" t="s">
        <v>16</v>
      </c>
      <c r="B36" s="55" t="s">
        <v>23</v>
      </c>
      <c r="C36" s="28">
        <v>1440</v>
      </c>
      <c r="D36" s="28">
        <v>1440</v>
      </c>
      <c r="E36" s="28">
        <v>0</v>
      </c>
      <c r="F36" s="28">
        <v>0</v>
      </c>
      <c r="G36" s="28">
        <v>0</v>
      </c>
      <c r="H36" s="28">
        <v>0</v>
      </c>
      <c r="I36" s="128">
        <f t="shared" ref="I36:J39" si="2">F36/C36*100</f>
        <v>0</v>
      </c>
      <c r="J36" s="128">
        <f t="shared" si="2"/>
        <v>0</v>
      </c>
      <c r="K36" s="128"/>
    </row>
    <row r="37" spans="1:11" s="57" customFormat="1" ht="16.5">
      <c r="A37" s="54" t="s">
        <v>18</v>
      </c>
      <c r="B37" s="55" t="s">
        <v>24</v>
      </c>
      <c r="C37" s="28">
        <v>383833</v>
      </c>
      <c r="D37" s="28">
        <v>187666</v>
      </c>
      <c r="E37" s="28">
        <v>196167</v>
      </c>
      <c r="F37" s="28">
        <v>0</v>
      </c>
      <c r="G37" s="28">
        <v>0</v>
      </c>
      <c r="H37" s="28">
        <v>0</v>
      </c>
      <c r="I37" s="56">
        <f t="shared" si="2"/>
        <v>0</v>
      </c>
      <c r="J37" s="56">
        <f t="shared" si="2"/>
        <v>0</v>
      </c>
      <c r="K37" s="56">
        <f>H37/E37*100</f>
        <v>0</v>
      </c>
    </row>
    <row r="38" spans="1:11" s="57" customFormat="1" ht="16.5">
      <c r="A38" s="54" t="s">
        <v>53</v>
      </c>
      <c r="B38" s="55" t="s">
        <v>25</v>
      </c>
      <c r="C38" s="28">
        <v>191635</v>
      </c>
      <c r="D38" s="28">
        <v>191635</v>
      </c>
      <c r="E38" s="28">
        <v>0</v>
      </c>
      <c r="F38" s="28">
        <v>0</v>
      </c>
      <c r="G38" s="28">
        <v>0</v>
      </c>
      <c r="H38" s="28">
        <v>0</v>
      </c>
      <c r="I38" s="56">
        <f t="shared" si="2"/>
        <v>0</v>
      </c>
      <c r="J38" s="56">
        <f t="shared" si="2"/>
        <v>0</v>
      </c>
      <c r="K38" s="56"/>
    </row>
    <row r="39" spans="1:11" s="57" customFormat="1" ht="16.5">
      <c r="A39" s="54" t="s">
        <v>3</v>
      </c>
      <c r="B39" s="74" t="s">
        <v>54</v>
      </c>
      <c r="C39" s="28">
        <v>4104252</v>
      </c>
      <c r="D39" s="28">
        <v>4104252</v>
      </c>
      <c r="E39" s="28">
        <v>0</v>
      </c>
      <c r="F39" s="28">
        <v>2912766.8855039999</v>
      </c>
      <c r="G39" s="28">
        <v>1861785.5607650001</v>
      </c>
      <c r="H39" s="28">
        <v>1050981.3247390001</v>
      </c>
      <c r="I39" s="128">
        <f t="shared" si="2"/>
        <v>70.96949421000464</v>
      </c>
      <c r="J39" s="128">
        <f t="shared" si="2"/>
        <v>45.362359834751864</v>
      </c>
      <c r="K39" s="128"/>
    </row>
    <row r="40" spans="1:11" s="57" customFormat="1" ht="16.5">
      <c r="A40" s="54" t="s">
        <v>6</v>
      </c>
      <c r="B40" s="55" t="s">
        <v>27</v>
      </c>
      <c r="C40" s="28">
        <v>1539678</v>
      </c>
      <c r="D40" s="28">
        <v>1539678</v>
      </c>
      <c r="E40" s="28">
        <v>0</v>
      </c>
      <c r="F40" s="28">
        <v>1095782.031954</v>
      </c>
      <c r="G40" s="28">
        <v>66776.946215000004</v>
      </c>
      <c r="H40" s="28">
        <v>1029005.085739</v>
      </c>
      <c r="I40" s="56"/>
      <c r="J40" s="56"/>
      <c r="K40" s="56"/>
    </row>
    <row r="41" spans="1:11" s="112" customFormat="1" ht="16.5">
      <c r="A41" s="59">
        <v>1</v>
      </c>
      <c r="B41" s="60" t="s">
        <v>108</v>
      </c>
      <c r="C41" s="37">
        <v>207676</v>
      </c>
      <c r="D41" s="37">
        <v>207676</v>
      </c>
      <c r="E41" s="37">
        <v>0</v>
      </c>
      <c r="F41" s="37">
        <v>208639.045636</v>
      </c>
      <c r="G41" s="37">
        <v>5223.7812739999999</v>
      </c>
      <c r="H41" s="37">
        <v>203415.26436199999</v>
      </c>
      <c r="I41" s="128"/>
      <c r="J41" s="128"/>
      <c r="K41" s="128"/>
    </row>
    <row r="42" spans="1:11" s="52" customFormat="1" ht="16.5">
      <c r="A42" s="59"/>
      <c r="B42" s="70" t="s">
        <v>110</v>
      </c>
      <c r="C42" s="37">
        <v>162000</v>
      </c>
      <c r="D42" s="37">
        <v>162000</v>
      </c>
      <c r="E42" s="37">
        <v>0</v>
      </c>
      <c r="F42" s="37">
        <v>167602.66177000001</v>
      </c>
      <c r="G42" s="37">
        <v>0</v>
      </c>
      <c r="H42" s="37">
        <v>167602.66177000001</v>
      </c>
      <c r="I42" s="61"/>
      <c r="J42" s="61"/>
      <c r="K42" s="61"/>
    </row>
    <row r="43" spans="1:11" s="52" customFormat="1" ht="16.5">
      <c r="A43" s="59"/>
      <c r="B43" s="70" t="s">
        <v>111</v>
      </c>
      <c r="C43" s="37">
        <v>45676</v>
      </c>
      <c r="D43" s="37">
        <v>45676</v>
      </c>
      <c r="E43" s="37">
        <v>0</v>
      </c>
      <c r="F43" s="37">
        <v>41036.383865999996</v>
      </c>
      <c r="G43" s="37">
        <v>5223.7812739999999</v>
      </c>
      <c r="H43" s="37">
        <v>35812.602592000003</v>
      </c>
      <c r="I43" s="61"/>
      <c r="J43" s="61"/>
      <c r="K43" s="61"/>
    </row>
    <row r="44" spans="1:11" s="112" customFormat="1" ht="16.5">
      <c r="A44" s="59">
        <v>2</v>
      </c>
      <c r="B44" s="60" t="s">
        <v>109</v>
      </c>
      <c r="C44" s="37">
        <v>397042</v>
      </c>
      <c r="D44" s="37">
        <v>397042</v>
      </c>
      <c r="E44" s="37">
        <v>0</v>
      </c>
      <c r="F44" s="37">
        <v>339780.78927100002</v>
      </c>
      <c r="G44" s="37">
        <v>13964.288677</v>
      </c>
      <c r="H44" s="37">
        <v>325816.50059399998</v>
      </c>
      <c r="I44" s="128"/>
      <c r="J44" s="128"/>
      <c r="K44" s="128"/>
    </row>
    <row r="45" spans="1:11" s="52" customFormat="1" ht="16.5">
      <c r="A45" s="59"/>
      <c r="B45" s="70" t="s">
        <v>110</v>
      </c>
      <c r="C45" s="37">
        <v>181368</v>
      </c>
      <c r="D45" s="37">
        <v>181368</v>
      </c>
      <c r="E45" s="37">
        <v>0</v>
      </c>
      <c r="F45" s="37">
        <v>209500.62100000001</v>
      </c>
      <c r="G45" s="37">
        <v>1596.86</v>
      </c>
      <c r="H45" s="37">
        <v>207903.761</v>
      </c>
      <c r="I45" s="61"/>
      <c r="J45" s="61"/>
      <c r="K45" s="61"/>
    </row>
    <row r="46" spans="1:11" s="52" customFormat="1" ht="16.5">
      <c r="A46" s="59"/>
      <c r="B46" s="70" t="s">
        <v>111</v>
      </c>
      <c r="C46" s="37">
        <v>215674</v>
      </c>
      <c r="D46" s="37">
        <v>215674</v>
      </c>
      <c r="E46" s="37">
        <v>0</v>
      </c>
      <c r="F46" s="37">
        <v>130280.168271</v>
      </c>
      <c r="G46" s="37">
        <v>12367.428677</v>
      </c>
      <c r="H46" s="37">
        <v>117912.739594</v>
      </c>
      <c r="I46" s="61"/>
      <c r="J46" s="61"/>
      <c r="K46" s="61"/>
    </row>
    <row r="47" spans="1:11" s="112" customFormat="1" ht="33">
      <c r="A47" s="59">
        <v>3</v>
      </c>
      <c r="B47" s="69" t="s">
        <v>336</v>
      </c>
      <c r="C47" s="37">
        <v>934960</v>
      </c>
      <c r="D47" s="37">
        <v>934960</v>
      </c>
      <c r="E47" s="37">
        <v>0</v>
      </c>
      <c r="F47" s="37">
        <v>547362.19704700005</v>
      </c>
      <c r="G47" s="37">
        <v>47588.876263999999</v>
      </c>
      <c r="H47" s="37">
        <v>499773.32078299997</v>
      </c>
      <c r="I47" s="128"/>
      <c r="J47" s="128"/>
      <c r="K47" s="128"/>
    </row>
    <row r="48" spans="1:11" s="52" customFormat="1" ht="16.5">
      <c r="A48" s="59"/>
      <c r="B48" s="70" t="s">
        <v>110</v>
      </c>
      <c r="C48" s="37">
        <v>505491</v>
      </c>
      <c r="D48" s="37">
        <v>505491</v>
      </c>
      <c r="E48" s="37">
        <v>0</v>
      </c>
      <c r="F48" s="37">
        <v>421158.15399999998</v>
      </c>
      <c r="G48" s="37">
        <v>32537.704000000002</v>
      </c>
      <c r="H48" s="37">
        <v>388620.45</v>
      </c>
      <c r="I48" s="61"/>
      <c r="J48" s="61"/>
      <c r="K48" s="61"/>
    </row>
    <row r="49" spans="1:11" s="52" customFormat="1" ht="16.5">
      <c r="A49" s="59"/>
      <c r="B49" s="70" t="s">
        <v>111</v>
      </c>
      <c r="C49" s="37">
        <v>429469</v>
      </c>
      <c r="D49" s="37">
        <v>429469</v>
      </c>
      <c r="E49" s="37">
        <v>0</v>
      </c>
      <c r="F49" s="37">
        <v>126204.043047</v>
      </c>
      <c r="G49" s="37">
        <v>15051.172264000001</v>
      </c>
      <c r="H49" s="37">
        <v>111152.87078300001</v>
      </c>
      <c r="I49" s="61"/>
      <c r="J49" s="61"/>
      <c r="K49" s="61"/>
    </row>
    <row r="50" spans="1:11" s="112" customFormat="1" ht="16.5">
      <c r="A50" s="109" t="s">
        <v>10</v>
      </c>
      <c r="B50" s="110" t="s">
        <v>28</v>
      </c>
      <c r="C50" s="111">
        <v>2564574</v>
      </c>
      <c r="D50" s="111">
        <v>2564574</v>
      </c>
      <c r="E50" s="111">
        <v>0</v>
      </c>
      <c r="F50" s="111">
        <v>1816984.8535500001</v>
      </c>
      <c r="G50" s="111">
        <v>1795008.6145500001</v>
      </c>
      <c r="H50" s="111">
        <v>21976.239000000001</v>
      </c>
      <c r="I50" s="128">
        <f t="shared" ref="I50:J53" si="3">F50/C50*100</f>
        <v>70.849382920906166</v>
      </c>
      <c r="J50" s="128">
        <f t="shared" si="3"/>
        <v>69.992467152439346</v>
      </c>
      <c r="K50" s="128"/>
    </row>
    <row r="51" spans="1:11" s="112" customFormat="1" ht="16.5">
      <c r="A51" s="109">
        <v>1</v>
      </c>
      <c r="B51" s="110" t="s">
        <v>112</v>
      </c>
      <c r="C51" s="111">
        <v>2453200</v>
      </c>
      <c r="D51" s="111">
        <v>2453200</v>
      </c>
      <c r="E51" s="111">
        <v>0</v>
      </c>
      <c r="F51" s="111">
        <v>1711086.218255</v>
      </c>
      <c r="G51" s="111">
        <v>1711086.218255</v>
      </c>
      <c r="H51" s="111">
        <v>0</v>
      </c>
      <c r="I51" s="128">
        <f t="shared" si="3"/>
        <v>69.749152871963148</v>
      </c>
      <c r="J51" s="128">
        <f t="shared" si="3"/>
        <v>69.749152871963148</v>
      </c>
      <c r="K51" s="128"/>
    </row>
    <row r="52" spans="1:11" s="112" customFormat="1" ht="16.5">
      <c r="A52" s="109" t="s">
        <v>60</v>
      </c>
      <c r="B52" s="110" t="s">
        <v>314</v>
      </c>
      <c r="C52" s="111">
        <v>204000</v>
      </c>
      <c r="D52" s="111">
        <v>204000</v>
      </c>
      <c r="E52" s="111">
        <v>0</v>
      </c>
      <c r="F52" s="111">
        <v>104405.858255</v>
      </c>
      <c r="G52" s="111">
        <v>104405.858255</v>
      </c>
      <c r="H52" s="111">
        <v>0</v>
      </c>
      <c r="I52" s="128">
        <f t="shared" si="3"/>
        <v>51.179342281862752</v>
      </c>
      <c r="J52" s="128">
        <f t="shared" si="3"/>
        <v>51.179342281862752</v>
      </c>
      <c r="K52" s="128"/>
    </row>
    <row r="53" spans="1:11" s="52" customFormat="1" ht="16.5">
      <c r="A53" s="59"/>
      <c r="B53" s="60" t="s">
        <v>316</v>
      </c>
      <c r="C53" s="37">
        <v>204000</v>
      </c>
      <c r="D53" s="37">
        <v>204000</v>
      </c>
      <c r="E53" s="37">
        <v>0</v>
      </c>
      <c r="F53" s="37">
        <v>99646.445254999999</v>
      </c>
      <c r="G53" s="37">
        <v>99646.445254999999</v>
      </c>
      <c r="H53" s="37">
        <v>0</v>
      </c>
      <c r="I53" s="61">
        <f t="shared" si="3"/>
        <v>48.846296693627451</v>
      </c>
      <c r="J53" s="61">
        <f t="shared" si="3"/>
        <v>48.846296693627451</v>
      </c>
      <c r="K53" s="61"/>
    </row>
    <row r="54" spans="1:11" s="52" customFormat="1" ht="16.5">
      <c r="A54" s="59"/>
      <c r="B54" s="60" t="s">
        <v>315</v>
      </c>
      <c r="C54" s="37">
        <v>0</v>
      </c>
      <c r="D54" s="37">
        <v>0</v>
      </c>
      <c r="E54" s="37">
        <v>0</v>
      </c>
      <c r="F54" s="37">
        <v>4759.4129999999996</v>
      </c>
      <c r="G54" s="37">
        <v>4759.4129999999996</v>
      </c>
      <c r="H54" s="37">
        <v>0</v>
      </c>
      <c r="I54" s="61"/>
      <c r="J54" s="61"/>
      <c r="K54" s="61"/>
    </row>
    <row r="55" spans="1:11" s="112" customFormat="1" ht="16.5">
      <c r="A55" s="109" t="s">
        <v>62</v>
      </c>
      <c r="B55" s="110" t="s">
        <v>61</v>
      </c>
      <c r="C55" s="111">
        <v>2249200</v>
      </c>
      <c r="D55" s="111">
        <v>2249200</v>
      </c>
      <c r="E55" s="111">
        <v>0</v>
      </c>
      <c r="F55" s="111">
        <v>1606680.36</v>
      </c>
      <c r="G55" s="111">
        <v>1606680.36</v>
      </c>
      <c r="H55" s="111">
        <v>0</v>
      </c>
      <c r="I55" s="128">
        <f t="shared" ref="I55:I63" si="4">F55/C55*100</f>
        <v>71.433414547394634</v>
      </c>
      <c r="J55" s="128">
        <f t="shared" ref="J55:J63" si="5">G55/D55*100</f>
        <v>71.433414547394634</v>
      </c>
      <c r="K55" s="128"/>
    </row>
    <row r="56" spans="1:11" s="52" customFormat="1" ht="16.5">
      <c r="A56" s="59"/>
      <c r="B56" s="60" t="s">
        <v>113</v>
      </c>
      <c r="C56" s="37">
        <v>2249200</v>
      </c>
      <c r="D56" s="37">
        <v>2249200</v>
      </c>
      <c r="E56" s="37">
        <v>0</v>
      </c>
      <c r="F56" s="37">
        <v>1606680.36</v>
      </c>
      <c r="G56" s="37">
        <v>1606680.36</v>
      </c>
      <c r="H56" s="37">
        <v>0</v>
      </c>
      <c r="I56" s="61">
        <f t="shared" si="4"/>
        <v>71.433414547394634</v>
      </c>
      <c r="J56" s="61">
        <f t="shared" si="5"/>
        <v>71.433414547394634</v>
      </c>
      <c r="K56" s="61"/>
    </row>
    <row r="57" spans="1:11" s="112" customFormat="1" ht="16.5">
      <c r="A57" s="109">
        <v>2</v>
      </c>
      <c r="B57" s="110" t="s">
        <v>114</v>
      </c>
      <c r="C57" s="111">
        <v>111374</v>
      </c>
      <c r="D57" s="111">
        <v>111374</v>
      </c>
      <c r="E57" s="111">
        <v>0</v>
      </c>
      <c r="F57" s="111">
        <v>105898.635295</v>
      </c>
      <c r="G57" s="111">
        <v>83922.396294999999</v>
      </c>
      <c r="H57" s="111">
        <v>21976.239000000001</v>
      </c>
      <c r="I57" s="128">
        <f t="shared" si="4"/>
        <v>95.08380348645106</v>
      </c>
      <c r="J57" s="128">
        <f t="shared" si="5"/>
        <v>75.351874131305323</v>
      </c>
      <c r="K57" s="128"/>
    </row>
    <row r="58" spans="1:11" s="52" customFormat="1" ht="16.5">
      <c r="A58" s="59" t="s">
        <v>60</v>
      </c>
      <c r="B58" s="60" t="s">
        <v>316</v>
      </c>
      <c r="C58" s="37">
        <v>0</v>
      </c>
      <c r="D58" s="37">
        <v>0</v>
      </c>
      <c r="E58" s="37">
        <v>0</v>
      </c>
      <c r="F58" s="37">
        <v>0</v>
      </c>
      <c r="G58" s="37">
        <v>0</v>
      </c>
      <c r="H58" s="37">
        <v>0</v>
      </c>
      <c r="I58" s="61"/>
      <c r="J58" s="61"/>
      <c r="K58" s="61"/>
    </row>
    <row r="59" spans="1:11" s="52" customFormat="1" ht="16.5">
      <c r="A59" s="59" t="s">
        <v>62</v>
      </c>
      <c r="B59" s="60" t="s">
        <v>61</v>
      </c>
      <c r="C59" s="37">
        <v>111374</v>
      </c>
      <c r="D59" s="37">
        <v>111374</v>
      </c>
      <c r="E59" s="37">
        <v>0</v>
      </c>
      <c r="F59" s="37">
        <v>105898.635295</v>
      </c>
      <c r="G59" s="37">
        <v>83922.396294999999</v>
      </c>
      <c r="H59" s="37">
        <v>21976.239000000001</v>
      </c>
      <c r="I59" s="61">
        <f t="shared" si="4"/>
        <v>95.08380348645106</v>
      </c>
      <c r="J59" s="61">
        <f t="shared" si="5"/>
        <v>75.351874131305323</v>
      </c>
      <c r="K59" s="61"/>
    </row>
    <row r="60" spans="1:11" s="52" customFormat="1" ht="16.5">
      <c r="A60" s="59"/>
      <c r="B60" s="60" t="s">
        <v>52</v>
      </c>
      <c r="C60" s="37"/>
      <c r="D60" s="37"/>
      <c r="E60" s="37"/>
      <c r="F60" s="37"/>
      <c r="G60" s="37"/>
      <c r="H60" s="37"/>
      <c r="I60" s="61"/>
      <c r="J60" s="61"/>
      <c r="K60" s="61"/>
    </row>
    <row r="61" spans="1:11" s="52" customFormat="1" ht="16.5">
      <c r="A61" s="54"/>
      <c r="B61" s="69" t="s">
        <v>386</v>
      </c>
      <c r="C61" s="37">
        <v>519</v>
      </c>
      <c r="D61" s="37">
        <v>519</v>
      </c>
      <c r="E61" s="37">
        <v>0</v>
      </c>
      <c r="F61" s="37">
        <v>392.18799999999999</v>
      </c>
      <c r="G61" s="37">
        <v>392.18799999999999</v>
      </c>
      <c r="H61" s="37">
        <v>0</v>
      </c>
      <c r="I61" s="61">
        <f t="shared" si="4"/>
        <v>75.566088631984584</v>
      </c>
      <c r="J61" s="61">
        <f t="shared" si="5"/>
        <v>75.566088631984584</v>
      </c>
      <c r="K61" s="61"/>
    </row>
    <row r="62" spans="1:11" s="52" customFormat="1" ht="16.5">
      <c r="A62" s="54"/>
      <c r="B62" s="69" t="s">
        <v>387</v>
      </c>
      <c r="C62" s="37">
        <v>160</v>
      </c>
      <c r="D62" s="37">
        <v>160</v>
      </c>
      <c r="E62" s="37">
        <v>0</v>
      </c>
      <c r="F62" s="37">
        <v>160</v>
      </c>
      <c r="G62" s="37">
        <v>160</v>
      </c>
      <c r="H62" s="37">
        <v>0</v>
      </c>
      <c r="I62" s="61">
        <f t="shared" si="4"/>
        <v>100</v>
      </c>
      <c r="J62" s="61">
        <f t="shared" si="5"/>
        <v>100</v>
      </c>
      <c r="K62" s="61"/>
    </row>
    <row r="63" spans="1:11" s="52" customFormat="1" ht="16.5">
      <c r="A63" s="54"/>
      <c r="B63" s="69" t="s">
        <v>388</v>
      </c>
      <c r="C63" s="37">
        <v>7000</v>
      </c>
      <c r="D63" s="37">
        <v>7000</v>
      </c>
      <c r="E63" s="37">
        <v>0</v>
      </c>
      <c r="F63" s="37">
        <v>6811.5379999999996</v>
      </c>
      <c r="G63" s="37">
        <v>6811.5379999999996</v>
      </c>
      <c r="H63" s="37">
        <v>0</v>
      </c>
      <c r="I63" s="61">
        <f t="shared" si="4"/>
        <v>97.307685714285711</v>
      </c>
      <c r="J63" s="61">
        <f t="shared" si="5"/>
        <v>97.307685714285711</v>
      </c>
      <c r="K63" s="61"/>
    </row>
    <row r="64" spans="1:11" s="52" customFormat="1" ht="16.5">
      <c r="A64" s="54"/>
      <c r="B64" s="69" t="s">
        <v>389</v>
      </c>
      <c r="C64" s="37">
        <v>2000</v>
      </c>
      <c r="D64" s="37">
        <v>2000</v>
      </c>
      <c r="E64" s="37">
        <v>0</v>
      </c>
      <c r="F64" s="37">
        <v>55</v>
      </c>
      <c r="G64" s="37">
        <v>55</v>
      </c>
      <c r="H64" s="37">
        <v>0</v>
      </c>
      <c r="I64" s="61">
        <f t="shared" ref="I64:I74" si="6">F64/C64*100</f>
        <v>2.75</v>
      </c>
      <c r="J64" s="61">
        <f t="shared" ref="J64:J74" si="7">G64/D64*100</f>
        <v>2.75</v>
      </c>
      <c r="K64" s="61"/>
    </row>
    <row r="65" spans="1:11" s="52" customFormat="1" ht="49.5">
      <c r="A65" s="54"/>
      <c r="B65" s="69" t="s">
        <v>390</v>
      </c>
      <c r="C65" s="37">
        <v>200</v>
      </c>
      <c r="D65" s="37">
        <v>200</v>
      </c>
      <c r="E65" s="37">
        <v>0</v>
      </c>
      <c r="F65" s="37">
        <v>148.13399999999999</v>
      </c>
      <c r="G65" s="37">
        <v>148.13399999999999</v>
      </c>
      <c r="H65" s="37">
        <v>0</v>
      </c>
      <c r="I65" s="61">
        <f t="shared" si="6"/>
        <v>74.066999999999993</v>
      </c>
      <c r="J65" s="61">
        <f t="shared" si="7"/>
        <v>74.066999999999993</v>
      </c>
      <c r="K65" s="61"/>
    </row>
    <row r="66" spans="1:11" s="52" customFormat="1" ht="33">
      <c r="A66" s="54"/>
      <c r="B66" s="69" t="s">
        <v>391</v>
      </c>
      <c r="C66" s="37">
        <v>190</v>
      </c>
      <c r="D66" s="37">
        <v>190</v>
      </c>
      <c r="E66" s="37">
        <v>0</v>
      </c>
      <c r="F66" s="37">
        <v>145.16616999999999</v>
      </c>
      <c r="G66" s="37">
        <v>145.16616999999999</v>
      </c>
      <c r="H66" s="37">
        <v>0</v>
      </c>
      <c r="I66" s="61">
        <f t="shared" si="6"/>
        <v>76.403247368421049</v>
      </c>
      <c r="J66" s="61">
        <f t="shared" si="7"/>
        <v>76.403247368421049</v>
      </c>
      <c r="K66" s="61"/>
    </row>
    <row r="67" spans="1:11" s="52" customFormat="1" ht="16.5">
      <c r="A67" s="54"/>
      <c r="B67" s="69" t="s">
        <v>392</v>
      </c>
      <c r="C67" s="37">
        <v>8414</v>
      </c>
      <c r="D67" s="37">
        <v>8414</v>
      </c>
      <c r="E67" s="37">
        <v>0</v>
      </c>
      <c r="F67" s="37">
        <v>7936.9465</v>
      </c>
      <c r="G67" s="37">
        <v>1615.98</v>
      </c>
      <c r="H67" s="37">
        <v>6320.9665000000005</v>
      </c>
      <c r="I67" s="61">
        <f t="shared" si="6"/>
        <v>94.330241264559064</v>
      </c>
      <c r="J67" s="61">
        <f t="shared" si="7"/>
        <v>19.20584739719515</v>
      </c>
      <c r="K67" s="61"/>
    </row>
    <row r="68" spans="1:11" s="103" customFormat="1" ht="16.5">
      <c r="A68" s="54"/>
      <c r="B68" s="69" t="s">
        <v>286</v>
      </c>
      <c r="C68" s="37">
        <v>73094</v>
      </c>
      <c r="D68" s="37">
        <v>73094</v>
      </c>
      <c r="E68" s="37">
        <v>0</v>
      </c>
      <c r="F68" s="37">
        <v>71031.801500000001</v>
      </c>
      <c r="G68" s="37">
        <v>55376.529000000002</v>
      </c>
      <c r="H68" s="37">
        <v>15655.272499999999</v>
      </c>
      <c r="I68" s="61">
        <f t="shared" si="6"/>
        <v>97.178703450351605</v>
      </c>
      <c r="J68" s="61">
        <f t="shared" si="7"/>
        <v>75.76070402495418</v>
      </c>
      <c r="K68" s="61"/>
    </row>
    <row r="69" spans="1:11" s="103" customFormat="1" ht="16.5">
      <c r="A69" s="54"/>
      <c r="B69" s="69" t="s">
        <v>393</v>
      </c>
      <c r="C69" s="37">
        <v>18497</v>
      </c>
      <c r="D69" s="37">
        <v>18497</v>
      </c>
      <c r="E69" s="37">
        <v>0</v>
      </c>
      <c r="F69" s="37">
        <v>16293.8685</v>
      </c>
      <c r="G69" s="37">
        <v>16293.8685</v>
      </c>
      <c r="H69" s="37">
        <v>0</v>
      </c>
      <c r="I69" s="61">
        <f t="shared" si="6"/>
        <v>88.089249608044554</v>
      </c>
      <c r="J69" s="61">
        <f t="shared" si="7"/>
        <v>88.089249608044554</v>
      </c>
      <c r="K69" s="61"/>
    </row>
    <row r="70" spans="1:11" s="103" customFormat="1" ht="33">
      <c r="A70" s="54"/>
      <c r="B70" s="69" t="s">
        <v>416</v>
      </c>
      <c r="C70" s="37">
        <v>0</v>
      </c>
      <c r="D70" s="37">
        <v>0</v>
      </c>
      <c r="E70" s="37">
        <v>0</v>
      </c>
      <c r="F70" s="37">
        <v>2628</v>
      </c>
      <c r="G70" s="37">
        <v>2628</v>
      </c>
      <c r="H70" s="37">
        <v>0</v>
      </c>
      <c r="I70" s="61"/>
      <c r="J70" s="61"/>
      <c r="K70" s="61"/>
    </row>
    <row r="71" spans="1:11" s="103" customFormat="1" ht="18.75">
      <c r="A71" s="80" t="s">
        <v>30</v>
      </c>
      <c r="B71" s="6" t="s">
        <v>329</v>
      </c>
      <c r="C71" s="111">
        <v>20000</v>
      </c>
      <c r="D71" s="111">
        <v>20000</v>
      </c>
      <c r="E71" s="111">
        <v>0</v>
      </c>
      <c r="F71" s="111">
        <v>581.48199999999997</v>
      </c>
      <c r="G71" s="111">
        <v>581.48199999999997</v>
      </c>
      <c r="H71" s="111">
        <v>0</v>
      </c>
      <c r="I71" s="128">
        <f t="shared" si="6"/>
        <v>2.90741</v>
      </c>
      <c r="J71" s="128">
        <f t="shared" si="7"/>
        <v>2.90741</v>
      </c>
      <c r="K71" s="128"/>
    </row>
    <row r="72" spans="1:11" s="103" customFormat="1" ht="18.75">
      <c r="A72" s="119"/>
      <c r="B72" s="120" t="s">
        <v>325</v>
      </c>
      <c r="C72" s="37">
        <v>0</v>
      </c>
      <c r="D72" s="37">
        <v>0</v>
      </c>
      <c r="E72" s="37">
        <v>0</v>
      </c>
      <c r="F72" s="37">
        <v>581.48199999999997</v>
      </c>
      <c r="G72" s="37">
        <v>581.48199999999997</v>
      </c>
      <c r="H72" s="37">
        <v>0</v>
      </c>
      <c r="I72" s="61"/>
      <c r="J72" s="61"/>
      <c r="K72" s="61"/>
    </row>
    <row r="73" spans="1:11" s="103" customFormat="1" ht="18.75">
      <c r="A73" s="119"/>
      <c r="B73" s="120" t="s">
        <v>326</v>
      </c>
      <c r="C73" s="37">
        <v>0</v>
      </c>
      <c r="D73" s="37">
        <v>0</v>
      </c>
      <c r="E73" s="37">
        <v>0</v>
      </c>
      <c r="F73" s="37">
        <v>0</v>
      </c>
      <c r="G73" s="37">
        <v>0</v>
      </c>
      <c r="H73" s="37">
        <v>0</v>
      </c>
      <c r="I73" s="61"/>
      <c r="J73" s="61"/>
      <c r="K73" s="61"/>
    </row>
    <row r="74" spans="1:11" s="103" customFormat="1" ht="37.5">
      <c r="A74" s="80" t="s">
        <v>31</v>
      </c>
      <c r="B74" s="6" t="s">
        <v>385</v>
      </c>
      <c r="C74" s="111">
        <v>9950</v>
      </c>
      <c r="D74" s="111">
        <v>9950</v>
      </c>
      <c r="E74" s="111">
        <v>0</v>
      </c>
      <c r="F74" s="111">
        <v>1927.2660069999999</v>
      </c>
      <c r="G74" s="111">
        <v>1927.2660069999999</v>
      </c>
      <c r="H74" s="111">
        <v>0</v>
      </c>
      <c r="I74" s="128">
        <f t="shared" si="6"/>
        <v>19.369507608040202</v>
      </c>
      <c r="J74" s="128">
        <f t="shared" si="7"/>
        <v>19.369507608040202</v>
      </c>
      <c r="K74" s="128"/>
    </row>
    <row r="75" spans="1:11" s="103" customFormat="1" ht="16.5">
      <c r="A75" s="80" t="s">
        <v>33</v>
      </c>
      <c r="B75" s="208" t="s">
        <v>55</v>
      </c>
      <c r="C75" s="111">
        <v>0</v>
      </c>
      <c r="D75" s="111">
        <v>0</v>
      </c>
      <c r="E75" s="111">
        <v>0</v>
      </c>
      <c r="F75" s="111">
        <v>8423901.8546309993</v>
      </c>
      <c r="G75" s="111">
        <v>4408705.0684019998</v>
      </c>
      <c r="H75" s="111">
        <v>4015196.786229</v>
      </c>
      <c r="I75" s="128"/>
      <c r="J75" s="128"/>
      <c r="K75" s="128"/>
    </row>
    <row r="76" spans="1:11" s="103" customFormat="1" ht="16.5">
      <c r="A76" s="80" t="s">
        <v>116</v>
      </c>
      <c r="B76" s="208" t="s">
        <v>86</v>
      </c>
      <c r="C76" s="111">
        <v>0</v>
      </c>
      <c r="D76" s="111">
        <v>0</v>
      </c>
      <c r="E76" s="111">
        <v>0</v>
      </c>
      <c r="F76" s="111">
        <v>146453.24710400001</v>
      </c>
      <c r="G76" s="111">
        <v>26081.350900000001</v>
      </c>
      <c r="H76" s="111">
        <v>120371.896204</v>
      </c>
      <c r="I76" s="128"/>
      <c r="J76" s="128"/>
      <c r="K76" s="128"/>
    </row>
    <row r="77" spans="1:11" s="103" customFormat="1" ht="18.75">
      <c r="A77" s="75"/>
      <c r="B77" s="75"/>
      <c r="C77" s="209">
        <v>0</v>
      </c>
      <c r="D77" s="209">
        <v>0</v>
      </c>
      <c r="E77" s="209">
        <v>0</v>
      </c>
      <c r="F77" s="209">
        <v>0</v>
      </c>
      <c r="G77" s="209">
        <v>0</v>
      </c>
      <c r="H77" s="209">
        <v>0</v>
      </c>
      <c r="I77" s="182"/>
      <c r="J77" s="182"/>
      <c r="K77" s="182"/>
    </row>
    <row r="78" spans="1:11" ht="20.25" customHeight="1">
      <c r="A78" s="104"/>
      <c r="B78" s="104"/>
      <c r="C78" s="44"/>
      <c r="D78" s="44"/>
      <c r="E78" s="44"/>
      <c r="F78" s="44"/>
      <c r="G78" s="44"/>
      <c r="H78" s="44"/>
      <c r="I78" s="105"/>
      <c r="J78" s="105"/>
      <c r="K78" s="105"/>
    </row>
    <row r="79" spans="1:11">
      <c r="C79" s="162"/>
      <c r="D79" s="162"/>
      <c r="E79" s="162"/>
      <c r="F79" s="162"/>
      <c r="G79" s="162"/>
      <c r="H79" s="162"/>
      <c r="I79" s="163"/>
      <c r="J79" s="163"/>
      <c r="K79" s="163"/>
    </row>
    <row r="80" spans="1:11">
      <c r="B80" s="164"/>
      <c r="C80" s="162"/>
      <c r="D80" s="162"/>
      <c r="E80" s="162"/>
      <c r="F80" s="139"/>
      <c r="G80" s="162"/>
      <c r="H80" s="163"/>
      <c r="I80" s="163"/>
      <c r="J80" s="163"/>
      <c r="K80" s="163"/>
    </row>
    <row r="81" spans="2:11">
      <c r="B81" s="167"/>
      <c r="C81" s="162"/>
      <c r="D81" s="162"/>
      <c r="E81" s="162"/>
      <c r="F81" s="162"/>
      <c r="G81" s="162"/>
      <c r="H81" s="162"/>
      <c r="I81" s="163"/>
      <c r="J81" s="163"/>
      <c r="K81" s="163"/>
    </row>
    <row r="82" spans="2:11">
      <c r="B82" s="167"/>
      <c r="C82" s="162"/>
      <c r="D82" s="162"/>
      <c r="E82" s="162"/>
      <c r="F82" s="162"/>
      <c r="G82" s="162"/>
      <c r="H82" s="162"/>
      <c r="I82" s="163"/>
      <c r="J82" s="163"/>
      <c r="K82" s="163"/>
    </row>
    <row r="83" spans="2:11">
      <c r="C83" s="162"/>
      <c r="D83" s="162"/>
      <c r="E83" s="162"/>
      <c r="F83" s="162"/>
      <c r="G83" s="162"/>
      <c r="H83" s="162"/>
      <c r="I83" s="163"/>
      <c r="J83" s="163"/>
      <c r="K83" s="163"/>
    </row>
    <row r="84" spans="2:11">
      <c r="C84" s="162"/>
      <c r="D84" s="162"/>
      <c r="E84" s="162"/>
      <c r="F84" s="162"/>
      <c r="G84" s="162"/>
      <c r="H84" s="162"/>
      <c r="I84" s="163"/>
      <c r="J84" s="163"/>
      <c r="K84" s="163"/>
    </row>
    <row r="85" spans="2:11">
      <c r="C85" s="162"/>
      <c r="D85" s="162"/>
      <c r="E85" s="162"/>
      <c r="F85" s="162"/>
      <c r="G85" s="162"/>
      <c r="H85" s="162"/>
      <c r="I85" s="163"/>
      <c r="J85" s="163"/>
      <c r="K85" s="163"/>
    </row>
    <row r="86" spans="2:11">
      <c r="C86" s="162"/>
      <c r="D86" s="162"/>
      <c r="E86" s="162"/>
      <c r="F86" s="162"/>
      <c r="G86" s="162"/>
      <c r="H86" s="162"/>
      <c r="I86" s="163"/>
      <c r="J86" s="163"/>
      <c r="K86" s="163"/>
    </row>
    <row r="87" spans="2:11">
      <c r="C87" s="162"/>
      <c r="D87" s="162"/>
      <c r="E87" s="162"/>
      <c r="F87" s="162"/>
      <c r="G87" s="162"/>
      <c r="H87" s="162"/>
      <c r="I87" s="163"/>
      <c r="J87" s="163"/>
      <c r="K87" s="163"/>
    </row>
    <row r="88" spans="2:11" s="164" customFormat="1">
      <c r="B88" s="165"/>
      <c r="C88" s="139"/>
      <c r="D88" s="139"/>
      <c r="E88" s="139"/>
      <c r="F88" s="139"/>
      <c r="G88" s="139"/>
      <c r="H88" s="139"/>
      <c r="I88" s="166"/>
      <c r="J88" s="166"/>
      <c r="K88" s="166"/>
    </row>
    <row r="89" spans="2:11" s="164" customFormat="1">
      <c r="C89" s="139"/>
      <c r="D89" s="139"/>
      <c r="E89" s="139"/>
      <c r="F89" s="139"/>
      <c r="G89" s="139"/>
      <c r="H89" s="139"/>
      <c r="I89" s="166"/>
      <c r="J89" s="166"/>
      <c r="K89" s="166"/>
    </row>
    <row r="90" spans="2:11" s="164" customFormat="1">
      <c r="C90" s="139"/>
      <c r="D90" s="139"/>
      <c r="E90" s="139"/>
      <c r="F90" s="139"/>
      <c r="G90" s="139"/>
      <c r="H90" s="139"/>
      <c r="I90" s="166"/>
      <c r="J90" s="166"/>
      <c r="K90" s="166"/>
    </row>
    <row r="91" spans="2:11">
      <c r="B91" s="167"/>
      <c r="C91" s="162"/>
      <c r="D91" s="162"/>
      <c r="E91" s="162"/>
      <c r="F91" s="162"/>
      <c r="G91" s="162"/>
      <c r="H91" s="162"/>
      <c r="I91" s="163"/>
      <c r="J91" s="163"/>
      <c r="K91" s="163"/>
    </row>
    <row r="92" spans="2:11" ht="16.5">
      <c r="B92" s="168"/>
      <c r="C92" s="162"/>
      <c r="D92" s="162"/>
      <c r="E92" s="162"/>
      <c r="F92" s="162"/>
      <c r="G92" s="162"/>
      <c r="H92" s="162"/>
      <c r="I92" s="163"/>
      <c r="J92" s="163"/>
      <c r="K92" s="163"/>
    </row>
    <row r="93" spans="2:11">
      <c r="C93" s="162"/>
      <c r="D93" s="162"/>
      <c r="E93" s="162"/>
      <c r="F93" s="162"/>
      <c r="G93" s="162"/>
      <c r="H93" s="162"/>
      <c r="I93" s="163"/>
      <c r="J93" s="163"/>
      <c r="K93" s="163"/>
    </row>
    <row r="94" spans="2:11">
      <c r="C94" s="162"/>
      <c r="D94" s="162"/>
      <c r="E94" s="162"/>
      <c r="F94" s="162"/>
      <c r="G94" s="162"/>
      <c r="H94" s="162"/>
      <c r="I94" s="163"/>
      <c r="J94" s="163"/>
      <c r="K94" s="163"/>
    </row>
    <row r="95" spans="2:11">
      <c r="C95" s="162"/>
      <c r="D95" s="162"/>
      <c r="E95" s="162"/>
      <c r="F95" s="162"/>
      <c r="G95" s="162"/>
      <c r="H95" s="162"/>
      <c r="I95" s="163"/>
      <c r="J95" s="163"/>
      <c r="K95" s="163"/>
    </row>
    <row r="96" spans="2:11">
      <c r="C96" s="162"/>
      <c r="D96" s="162"/>
      <c r="E96" s="162"/>
      <c r="F96" s="162"/>
      <c r="G96" s="162"/>
      <c r="H96" s="162"/>
      <c r="I96" s="163"/>
      <c r="J96" s="163"/>
      <c r="K96" s="163"/>
    </row>
    <row r="97" spans="2:11">
      <c r="C97" s="162"/>
      <c r="D97" s="162"/>
      <c r="E97" s="162"/>
      <c r="F97" s="162"/>
      <c r="G97" s="162"/>
      <c r="H97" s="162"/>
      <c r="I97" s="163"/>
      <c r="J97" s="163"/>
      <c r="K97" s="163"/>
    </row>
    <row r="98" spans="2:11">
      <c r="C98" s="162"/>
      <c r="D98" s="162"/>
      <c r="E98" s="162"/>
      <c r="F98" s="162"/>
      <c r="G98" s="162"/>
      <c r="H98" s="162"/>
      <c r="I98" s="163"/>
      <c r="J98" s="163"/>
      <c r="K98" s="163"/>
    </row>
    <row r="99" spans="2:11" s="164" customFormat="1">
      <c r="C99" s="139"/>
      <c r="D99" s="139"/>
      <c r="E99" s="139"/>
      <c r="F99" s="139"/>
      <c r="G99" s="139"/>
      <c r="H99" s="139"/>
      <c r="I99" s="166"/>
      <c r="J99" s="166"/>
      <c r="K99" s="166"/>
    </row>
    <row r="100" spans="2:11">
      <c r="C100" s="162"/>
      <c r="D100" s="162"/>
      <c r="E100" s="162"/>
      <c r="F100" s="162"/>
      <c r="G100" s="162"/>
      <c r="H100" s="162"/>
      <c r="I100" s="163"/>
      <c r="J100" s="163"/>
      <c r="K100" s="163"/>
    </row>
    <row r="101" spans="2:11">
      <c r="C101" s="162"/>
      <c r="D101" s="162"/>
      <c r="E101" s="162"/>
      <c r="F101" s="162"/>
      <c r="G101" s="162"/>
      <c r="H101" s="162"/>
      <c r="I101" s="163"/>
      <c r="J101" s="163"/>
      <c r="K101" s="163"/>
    </row>
    <row r="102" spans="2:11" s="164" customFormat="1">
      <c r="B102" s="169"/>
      <c r="C102" s="139"/>
      <c r="D102" s="139"/>
      <c r="E102" s="139"/>
      <c r="F102" s="139"/>
      <c r="G102" s="139"/>
      <c r="H102" s="139"/>
      <c r="I102" s="166"/>
      <c r="J102" s="166"/>
      <c r="K102" s="166"/>
    </row>
    <row r="103" spans="2:11" s="164" customFormat="1">
      <c r="C103" s="139"/>
      <c r="D103" s="139"/>
      <c r="E103" s="139"/>
      <c r="F103" s="139"/>
      <c r="G103" s="139"/>
      <c r="H103" s="139"/>
      <c r="I103" s="139"/>
      <c r="J103" s="166"/>
      <c r="K103" s="166"/>
    </row>
    <row r="104" spans="2:11" s="113" customFormat="1">
      <c r="B104" s="170"/>
      <c r="C104" s="108"/>
      <c r="D104" s="108"/>
      <c r="E104" s="108"/>
      <c r="F104" s="108"/>
      <c r="G104" s="108"/>
      <c r="H104" s="108"/>
      <c r="I104" s="133"/>
      <c r="J104" s="133"/>
      <c r="K104" s="133"/>
    </row>
    <row r="105" spans="2:11" s="113" customFormat="1" ht="28.5" customHeight="1">
      <c r="B105" s="170"/>
      <c r="C105" s="108"/>
      <c r="D105" s="108"/>
      <c r="E105" s="108"/>
      <c r="F105" s="108"/>
      <c r="G105" s="108"/>
      <c r="H105" s="108"/>
      <c r="I105" s="133"/>
      <c r="J105" s="133"/>
      <c r="K105" s="133"/>
    </row>
    <row r="106" spans="2:11" s="164" customFormat="1">
      <c r="C106" s="139"/>
      <c r="D106" s="139"/>
      <c r="E106" s="139"/>
      <c r="F106" s="139"/>
      <c r="G106" s="139"/>
      <c r="H106" s="139"/>
      <c r="I106" s="139"/>
      <c r="J106" s="166"/>
      <c r="K106" s="166"/>
    </row>
    <row r="107" spans="2:11">
      <c r="B107" s="170"/>
      <c r="C107" s="162"/>
      <c r="D107" s="162"/>
      <c r="E107" s="162"/>
      <c r="F107" s="162"/>
      <c r="G107" s="162"/>
      <c r="H107" s="162"/>
      <c r="I107" s="163"/>
      <c r="J107" s="163"/>
      <c r="K107" s="163"/>
    </row>
    <row r="108" spans="2:11">
      <c r="B108" s="170"/>
      <c r="C108" s="162"/>
      <c r="D108" s="162"/>
      <c r="E108" s="162"/>
      <c r="F108" s="162"/>
      <c r="G108" s="162"/>
      <c r="H108" s="162"/>
      <c r="I108" s="163"/>
      <c r="J108" s="163"/>
      <c r="K108" s="163"/>
    </row>
    <row r="109" spans="2:11">
      <c r="B109" s="171"/>
      <c r="C109" s="162"/>
      <c r="D109" s="162"/>
      <c r="E109" s="162"/>
      <c r="F109" s="162"/>
      <c r="G109" s="162"/>
      <c r="H109" s="162"/>
      <c r="I109" s="163"/>
      <c r="J109" s="163"/>
      <c r="K109" s="163"/>
    </row>
    <row r="110" spans="2:11">
      <c r="C110" s="162"/>
      <c r="D110" s="162"/>
      <c r="E110" s="162"/>
      <c r="F110" s="162"/>
      <c r="G110" s="162"/>
      <c r="H110" s="162"/>
      <c r="I110" s="163"/>
      <c r="J110" s="163"/>
      <c r="K110" s="163"/>
    </row>
    <row r="111" spans="2:11">
      <c r="C111" s="162"/>
      <c r="D111" s="162"/>
      <c r="E111" s="162"/>
      <c r="F111" s="162"/>
      <c r="G111" s="162"/>
      <c r="H111" s="162"/>
      <c r="I111" s="163"/>
      <c r="J111" s="163"/>
      <c r="K111" s="163"/>
    </row>
  </sheetData>
  <mergeCells count="20">
    <mergeCell ref="I6:K6"/>
    <mergeCell ref="A1:K1"/>
    <mergeCell ref="A2:K2"/>
    <mergeCell ref="A3:K3"/>
    <mergeCell ref="A4:K4"/>
    <mergeCell ref="A5:K5"/>
    <mergeCell ref="A7:A10"/>
    <mergeCell ref="B7:B10"/>
    <mergeCell ref="C7:C10"/>
    <mergeCell ref="D7:E7"/>
    <mergeCell ref="F7:F10"/>
    <mergeCell ref="I7:K7"/>
    <mergeCell ref="D8:D10"/>
    <mergeCell ref="E8:E10"/>
    <mergeCell ref="G8:G10"/>
    <mergeCell ref="H8:H10"/>
    <mergeCell ref="I8:I10"/>
    <mergeCell ref="J8:J10"/>
    <mergeCell ref="K8:K10"/>
    <mergeCell ref="G7:H7"/>
  </mergeCells>
  <printOptions horizontalCentered="1"/>
  <pageMargins left="1.1811023622047245" right="0.59055118110236227" top="0.78740157480314965" bottom="0.78740157480314965" header="0.31496062992125984" footer="0.31496062992125984"/>
  <pageSetup paperSize="9" scale="63" fitToHeight="0" orientation="landscape" r:id="rId1"/>
  <headerFooter>
    <oddFooter>&amp;CBiểu số 64/CK-NSNN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E49"/>
  <sheetViews>
    <sheetView zoomScale="110" zoomScaleNormal="110" workbookViewId="0">
      <pane xSplit="2" ySplit="10" topLeftCell="C25" activePane="bottomRight" state="frozen"/>
      <selection activeCell="J8" sqref="J8:J13"/>
      <selection pane="topRight" activeCell="J8" sqref="J8:J13"/>
      <selection pane="bottomLeft" activeCell="J8" sqref="J8:J13"/>
      <selection pane="bottomRight" activeCell="G28" sqref="G28"/>
    </sheetView>
  </sheetViews>
  <sheetFormatPr defaultRowHeight="15.75"/>
  <cols>
    <col min="1" max="1" width="7.125" style="1" customWidth="1"/>
    <col min="2" max="2" width="55.5" style="1" customWidth="1"/>
    <col min="3" max="3" width="16.75" style="1" customWidth="1"/>
    <col min="4" max="4" width="19.125" style="1" customWidth="1"/>
    <col min="5" max="5" width="14" style="210" customWidth="1"/>
    <col min="6" max="16384" width="9" style="1"/>
  </cols>
  <sheetData>
    <row r="1" spans="1:5" ht="21" customHeight="1">
      <c r="A1" s="349" t="s">
        <v>562</v>
      </c>
      <c r="B1" s="349"/>
      <c r="C1" s="349"/>
      <c r="D1" s="349"/>
      <c r="E1" s="349"/>
    </row>
    <row r="2" spans="1:5" ht="21" customHeight="1">
      <c r="A2" s="350" t="s">
        <v>378</v>
      </c>
      <c r="B2" s="350"/>
      <c r="C2" s="350"/>
      <c r="D2" s="350"/>
      <c r="E2" s="350"/>
    </row>
    <row r="3" spans="1:5">
      <c r="A3" s="351" t="s">
        <v>558</v>
      </c>
      <c r="B3" s="351"/>
      <c r="C3" s="351"/>
      <c r="D3" s="351"/>
      <c r="E3" s="351"/>
    </row>
    <row r="4" spans="1:5">
      <c r="A4" s="351" t="s">
        <v>585</v>
      </c>
      <c r="B4" s="351"/>
      <c r="C4" s="351"/>
      <c r="D4" s="351"/>
      <c r="E4" s="351"/>
    </row>
    <row r="5" spans="1:5" ht="19.5" customHeight="1">
      <c r="A5" s="88"/>
      <c r="B5" s="88"/>
      <c r="D5" s="352" t="s">
        <v>88</v>
      </c>
      <c r="E5" s="352"/>
    </row>
    <row r="6" spans="1:5" s="2" customFormat="1" ht="23.25" customHeight="1">
      <c r="A6" s="353" t="s">
        <v>37</v>
      </c>
      <c r="B6" s="353" t="s">
        <v>563</v>
      </c>
      <c r="C6" s="354" t="s">
        <v>76</v>
      </c>
      <c r="D6" s="354" t="s">
        <v>77</v>
      </c>
      <c r="E6" s="355" t="s">
        <v>564</v>
      </c>
    </row>
    <row r="7" spans="1:5" s="2" customFormat="1" ht="23.25" customHeight="1">
      <c r="A7" s="353"/>
      <c r="B7" s="353"/>
      <c r="C7" s="354"/>
      <c r="D7" s="354"/>
      <c r="E7" s="356"/>
    </row>
    <row r="8" spans="1:5" s="2" customFormat="1" ht="23.25" customHeight="1">
      <c r="A8" s="353"/>
      <c r="B8" s="353"/>
      <c r="C8" s="354"/>
      <c r="D8" s="354"/>
      <c r="E8" s="357"/>
    </row>
    <row r="9" spans="1:5" s="211" customFormat="1" ht="17.25" customHeight="1">
      <c r="A9" s="183" t="s">
        <v>2</v>
      </c>
      <c r="B9" s="183" t="s">
        <v>3</v>
      </c>
      <c r="C9" s="183">
        <v>1</v>
      </c>
      <c r="D9" s="183">
        <f>C9+1</f>
        <v>2</v>
      </c>
      <c r="E9" s="183" t="s">
        <v>565</v>
      </c>
    </row>
    <row r="10" spans="1:5" s="2" customFormat="1" ht="19.5" customHeight="1">
      <c r="A10" s="212"/>
      <c r="B10" s="212" t="s">
        <v>99</v>
      </c>
      <c r="C10" s="106">
        <v>20662721</v>
      </c>
      <c r="D10" s="106">
        <v>21736005.371658999</v>
      </c>
      <c r="E10" s="213">
        <f t="shared" ref="E10:E49" si="0">IFERROR(D10/C10*100,"")</f>
        <v>105.19430316877919</v>
      </c>
    </row>
    <row r="11" spans="1:5" s="2" customFormat="1" ht="19.5" customHeight="1">
      <c r="A11" s="214" t="s">
        <v>2</v>
      </c>
      <c r="B11" s="215" t="s">
        <v>205</v>
      </c>
      <c r="C11" s="48">
        <v>7285084</v>
      </c>
      <c r="D11" s="48">
        <v>9290625.8855189998</v>
      </c>
      <c r="E11" s="213">
        <f t="shared" si="0"/>
        <v>127.5294270528521</v>
      </c>
    </row>
    <row r="12" spans="1:5" s="2" customFormat="1" ht="18.75">
      <c r="A12" s="5"/>
      <c r="B12" s="216" t="s">
        <v>117</v>
      </c>
      <c r="C12" s="4">
        <v>5948294</v>
      </c>
      <c r="D12" s="4">
        <v>5947794</v>
      </c>
      <c r="E12" s="217">
        <f t="shared" si="0"/>
        <v>99.991594228530062</v>
      </c>
    </row>
    <row r="13" spans="1:5" s="2" customFormat="1" ht="18.75">
      <c r="A13" s="5"/>
      <c r="B13" s="216" t="s">
        <v>118</v>
      </c>
      <c r="C13" s="4">
        <v>1336790</v>
      </c>
      <c r="D13" s="4">
        <v>3342831.8855189998</v>
      </c>
      <c r="E13" s="217">
        <f t="shared" si="0"/>
        <v>250.06410023406818</v>
      </c>
    </row>
    <row r="14" spans="1:5" s="2" customFormat="1" ht="19.5" customHeight="1">
      <c r="A14" s="214" t="s">
        <v>3</v>
      </c>
      <c r="B14" s="215" t="s">
        <v>98</v>
      </c>
      <c r="C14" s="48">
        <v>13347687</v>
      </c>
      <c r="D14" s="48">
        <v>8008084.3188309995</v>
      </c>
      <c r="E14" s="213">
        <f t="shared" si="0"/>
        <v>59.996045148728761</v>
      </c>
    </row>
    <row r="15" spans="1:5" s="2" customFormat="1" ht="19.5" customHeight="1">
      <c r="A15" s="214" t="s">
        <v>6</v>
      </c>
      <c r="B15" s="215" t="s">
        <v>56</v>
      </c>
      <c r="C15" s="48">
        <v>6662032</v>
      </c>
      <c r="D15" s="48">
        <v>3727167.4365050001</v>
      </c>
      <c r="E15" s="213">
        <f t="shared" si="0"/>
        <v>55.946405488670727</v>
      </c>
    </row>
    <row r="16" spans="1:5" s="218" customFormat="1" ht="19.5" customHeight="1">
      <c r="A16" s="5">
        <v>1</v>
      </c>
      <c r="B16" s="216" t="s">
        <v>45</v>
      </c>
      <c r="C16" s="4">
        <v>6662032</v>
      </c>
      <c r="D16" s="4">
        <v>3520601.4365050001</v>
      </c>
      <c r="E16" s="217">
        <f t="shared" si="0"/>
        <v>52.845759919871291</v>
      </c>
    </row>
    <row r="17" spans="1:5" s="218" customFormat="1" ht="19.5" customHeight="1">
      <c r="A17" s="219"/>
      <c r="B17" s="220" t="s">
        <v>52</v>
      </c>
      <c r="C17" s="221"/>
      <c r="D17" s="221"/>
      <c r="E17" s="213" t="str">
        <f t="shared" si="0"/>
        <v/>
      </c>
    </row>
    <row r="18" spans="1:5" s="218" customFormat="1" ht="19.5" customHeight="1">
      <c r="A18" s="222" t="s">
        <v>78</v>
      </c>
      <c r="B18" s="223" t="s">
        <v>202</v>
      </c>
      <c r="C18" s="4"/>
      <c r="D18" s="4">
        <v>170219.67499999999</v>
      </c>
      <c r="E18" s="213" t="str">
        <f t="shared" si="0"/>
        <v/>
      </c>
    </row>
    <row r="19" spans="1:5" s="218" customFormat="1" ht="19.5" customHeight="1">
      <c r="A19" s="222" t="s">
        <v>79</v>
      </c>
      <c r="B19" s="223" t="s">
        <v>203</v>
      </c>
      <c r="C19" s="4"/>
      <c r="D19" s="4"/>
      <c r="E19" s="213" t="str">
        <f t="shared" si="0"/>
        <v/>
      </c>
    </row>
    <row r="20" spans="1:5" s="218" customFormat="1" ht="19.5" customHeight="1">
      <c r="A20" s="222" t="s">
        <v>566</v>
      </c>
      <c r="B20" s="223" t="s">
        <v>80</v>
      </c>
      <c r="C20" s="4"/>
      <c r="D20" s="4">
        <v>83246.763000000006</v>
      </c>
      <c r="E20" s="213" t="str">
        <f t="shared" si="0"/>
        <v/>
      </c>
    </row>
    <row r="21" spans="1:5" s="218" customFormat="1" ht="19.5" customHeight="1">
      <c r="A21" s="222" t="s">
        <v>567</v>
      </c>
      <c r="B21" s="223" t="s">
        <v>81</v>
      </c>
      <c r="C21" s="4"/>
      <c r="D21" s="4">
        <v>11516.647000000001</v>
      </c>
      <c r="E21" s="213" t="str">
        <f t="shared" si="0"/>
        <v/>
      </c>
    </row>
    <row r="22" spans="1:5" s="218" customFormat="1" ht="19.5" customHeight="1">
      <c r="A22" s="222" t="s">
        <v>568</v>
      </c>
      <c r="B22" s="223" t="s">
        <v>82</v>
      </c>
      <c r="C22" s="4"/>
      <c r="D22" s="4">
        <v>2614.194</v>
      </c>
      <c r="E22" s="213" t="str">
        <f t="shared" si="0"/>
        <v/>
      </c>
    </row>
    <row r="23" spans="1:5" s="218" customFormat="1" ht="19.5" customHeight="1">
      <c r="A23" s="222" t="s">
        <v>569</v>
      </c>
      <c r="B23" s="223" t="s">
        <v>83</v>
      </c>
      <c r="C23" s="4"/>
      <c r="D23" s="4"/>
      <c r="E23" s="213" t="str">
        <f t="shared" si="0"/>
        <v/>
      </c>
    </row>
    <row r="24" spans="1:5" s="218" customFormat="1" ht="19.5" customHeight="1">
      <c r="A24" s="222" t="s">
        <v>570</v>
      </c>
      <c r="B24" s="223" t="s">
        <v>84</v>
      </c>
      <c r="C24" s="4"/>
      <c r="D24" s="4">
        <v>34243.629999999997</v>
      </c>
      <c r="E24" s="213" t="str">
        <f t="shared" si="0"/>
        <v/>
      </c>
    </row>
    <row r="25" spans="1:5" s="2" customFormat="1" ht="19.5" customHeight="1">
      <c r="A25" s="222" t="s">
        <v>571</v>
      </c>
      <c r="B25" s="223" t="s">
        <v>59</v>
      </c>
      <c r="C25" s="4"/>
      <c r="D25" s="4">
        <v>2821625.9195050001</v>
      </c>
      <c r="E25" s="213" t="str">
        <f t="shared" si="0"/>
        <v/>
      </c>
    </row>
    <row r="26" spans="1:5" s="218" customFormat="1" ht="37.5">
      <c r="A26" s="222" t="s">
        <v>572</v>
      </c>
      <c r="B26" s="223" t="s">
        <v>204</v>
      </c>
      <c r="C26" s="4"/>
      <c r="D26" s="4">
        <v>321949.951</v>
      </c>
      <c r="E26" s="213" t="str">
        <f t="shared" si="0"/>
        <v/>
      </c>
    </row>
    <row r="27" spans="1:5" s="2" customFormat="1" ht="19.5" customHeight="1">
      <c r="A27" s="222" t="s">
        <v>573</v>
      </c>
      <c r="B27" s="223" t="s">
        <v>85</v>
      </c>
      <c r="C27" s="4"/>
      <c r="D27" s="4">
        <v>19474.313999999998</v>
      </c>
      <c r="E27" s="213" t="str">
        <f t="shared" si="0"/>
        <v/>
      </c>
    </row>
    <row r="28" spans="1:5" s="2" customFormat="1" ht="84.75" customHeight="1">
      <c r="A28" s="224">
        <v>2</v>
      </c>
      <c r="B28" s="225" t="s">
        <v>50</v>
      </c>
      <c r="C28" s="4">
        <v>0</v>
      </c>
      <c r="D28" s="4">
        <v>0</v>
      </c>
      <c r="E28" s="213" t="str">
        <f t="shared" si="0"/>
        <v/>
      </c>
    </row>
    <row r="29" spans="1:5" s="2" customFormat="1" ht="19.5" customHeight="1">
      <c r="A29" s="222">
        <v>3</v>
      </c>
      <c r="B29" s="226" t="s">
        <v>51</v>
      </c>
      <c r="C29" s="4">
        <v>0</v>
      </c>
      <c r="D29" s="4">
        <v>206566</v>
      </c>
      <c r="E29" s="213" t="str">
        <f>IFERROR(D29/C29*100,"")</f>
        <v/>
      </c>
    </row>
    <row r="30" spans="1:5" s="2" customFormat="1" ht="19.5" customHeight="1">
      <c r="A30" s="214" t="s">
        <v>10</v>
      </c>
      <c r="B30" s="215" t="s">
        <v>21</v>
      </c>
      <c r="C30" s="48">
        <v>6304914</v>
      </c>
      <c r="D30" s="48">
        <v>4277905.0634409999</v>
      </c>
      <c r="E30" s="213">
        <f t="shared" si="0"/>
        <v>67.850331716515086</v>
      </c>
    </row>
    <row r="31" spans="1:5" s="218" customFormat="1" ht="19.5" customHeight="1">
      <c r="A31" s="219"/>
      <c r="B31" s="220" t="s">
        <v>52</v>
      </c>
      <c r="C31" s="221"/>
      <c r="D31" s="221"/>
      <c r="E31" s="213" t="str">
        <f t="shared" si="0"/>
        <v/>
      </c>
    </row>
    <row r="32" spans="1:5" s="218" customFormat="1" ht="19.5" customHeight="1">
      <c r="A32" s="222">
        <v>1</v>
      </c>
      <c r="B32" s="223" t="s">
        <v>202</v>
      </c>
      <c r="C32" s="4">
        <v>1524494</v>
      </c>
      <c r="D32" s="4">
        <v>1074578.3846549999</v>
      </c>
      <c r="E32" s="217">
        <f t="shared" si="0"/>
        <v>70.487544369148054</v>
      </c>
    </row>
    <row r="33" spans="1:5" s="218" customFormat="1" ht="19.5" customHeight="1">
      <c r="A33" s="222">
        <v>2</v>
      </c>
      <c r="B33" s="223" t="s">
        <v>203</v>
      </c>
      <c r="C33" s="4">
        <v>26360</v>
      </c>
      <c r="D33" s="4">
        <v>32151.780214999999</v>
      </c>
      <c r="E33" s="217">
        <f t="shared" si="0"/>
        <v>121.97185210546282</v>
      </c>
    </row>
    <row r="34" spans="1:5" s="218" customFormat="1" ht="19.5" customHeight="1">
      <c r="A34" s="222">
        <v>3</v>
      </c>
      <c r="B34" s="223" t="s">
        <v>80</v>
      </c>
      <c r="C34" s="4">
        <v>1523112</v>
      </c>
      <c r="D34" s="4">
        <v>1577415.0884799999</v>
      </c>
      <c r="E34" s="217">
        <f t="shared" si="0"/>
        <v>103.56527218484261</v>
      </c>
    </row>
    <row r="35" spans="1:5" s="218" customFormat="1" ht="19.5" customHeight="1">
      <c r="A35" s="222">
        <v>4</v>
      </c>
      <c r="B35" s="223" t="s">
        <v>81</v>
      </c>
      <c r="C35" s="4">
        <v>111392</v>
      </c>
      <c r="D35" s="4">
        <v>112033.791346</v>
      </c>
      <c r="E35" s="217">
        <f t="shared" si="0"/>
        <v>100.57615568981615</v>
      </c>
    </row>
    <row r="36" spans="1:5" s="218" customFormat="1" ht="19.5" customHeight="1">
      <c r="A36" s="222">
        <v>5</v>
      </c>
      <c r="B36" s="223" t="s">
        <v>82</v>
      </c>
      <c r="C36" s="4">
        <v>46351</v>
      </c>
      <c r="D36" s="4">
        <v>72904.876101000002</v>
      </c>
      <c r="E36" s="217">
        <f t="shared" si="0"/>
        <v>157.28868007378483</v>
      </c>
    </row>
    <row r="37" spans="1:5" s="218" customFormat="1" ht="19.5" customHeight="1">
      <c r="A37" s="222">
        <v>6</v>
      </c>
      <c r="B37" s="223" t="s">
        <v>83</v>
      </c>
      <c r="C37" s="4">
        <v>59784</v>
      </c>
      <c r="D37" s="4">
        <v>56034.833514999998</v>
      </c>
      <c r="E37" s="217">
        <f t="shared" si="0"/>
        <v>93.728812918172082</v>
      </c>
    </row>
    <row r="38" spans="1:5" s="218" customFormat="1" ht="19.5" customHeight="1">
      <c r="A38" s="222">
        <v>7</v>
      </c>
      <c r="B38" s="223" t="s">
        <v>84</v>
      </c>
      <c r="C38" s="4">
        <v>68645</v>
      </c>
      <c r="D38" s="4">
        <v>59791.898381999999</v>
      </c>
      <c r="E38" s="217">
        <f t="shared" si="0"/>
        <v>87.10306414451162</v>
      </c>
    </row>
    <row r="39" spans="1:5" s="2" customFormat="1" ht="19.5" customHeight="1">
      <c r="A39" s="222">
        <v>8</v>
      </c>
      <c r="B39" s="223" t="s">
        <v>59</v>
      </c>
      <c r="C39" s="4">
        <v>1359979</v>
      </c>
      <c r="D39" s="4">
        <v>415229.70699899999</v>
      </c>
      <c r="E39" s="217">
        <f t="shared" si="0"/>
        <v>30.532067553910757</v>
      </c>
    </row>
    <row r="40" spans="1:5" s="218" customFormat="1" ht="37.5">
      <c r="A40" s="222">
        <v>9</v>
      </c>
      <c r="B40" s="223" t="s">
        <v>204</v>
      </c>
      <c r="C40" s="4">
        <v>601176</v>
      </c>
      <c r="D40" s="4">
        <v>552448.38500100002</v>
      </c>
      <c r="E40" s="217">
        <f t="shared" si="0"/>
        <v>91.894617383428482</v>
      </c>
    </row>
    <row r="41" spans="1:5" s="2" customFormat="1" ht="19.5" customHeight="1">
      <c r="A41" s="222">
        <v>10</v>
      </c>
      <c r="B41" s="223" t="s">
        <v>85</v>
      </c>
      <c r="C41" s="4">
        <v>703491</v>
      </c>
      <c r="D41" s="4">
        <v>110584.247667</v>
      </c>
      <c r="E41" s="217">
        <f t="shared" si="0"/>
        <v>15.71935499771852</v>
      </c>
    </row>
    <row r="42" spans="1:5" s="3" customFormat="1" ht="19.5" customHeight="1">
      <c r="A42" s="214" t="s">
        <v>14</v>
      </c>
      <c r="B42" s="215" t="s">
        <v>178</v>
      </c>
      <c r="C42" s="48">
        <v>0</v>
      </c>
      <c r="D42" s="48">
        <v>3011.8188850000001</v>
      </c>
      <c r="E42" s="213" t="str">
        <f t="shared" si="0"/>
        <v/>
      </c>
    </row>
    <row r="43" spans="1:5" s="3" customFormat="1" ht="19.5" customHeight="1">
      <c r="A43" s="214" t="s">
        <v>16</v>
      </c>
      <c r="B43" s="215" t="s">
        <v>23</v>
      </c>
      <c r="C43" s="48">
        <v>1440</v>
      </c>
      <c r="D43" s="48">
        <v>0</v>
      </c>
      <c r="E43" s="213">
        <f t="shared" si="0"/>
        <v>0</v>
      </c>
    </row>
    <row r="44" spans="1:5" s="2" customFormat="1" ht="19.5" customHeight="1">
      <c r="A44" s="214" t="s">
        <v>18</v>
      </c>
      <c r="B44" s="215" t="s">
        <v>24</v>
      </c>
      <c r="C44" s="48">
        <v>187666</v>
      </c>
      <c r="D44" s="48">
        <v>0</v>
      </c>
      <c r="E44" s="213">
        <f t="shared" si="0"/>
        <v>0</v>
      </c>
    </row>
    <row r="45" spans="1:5" s="2" customFormat="1" ht="19.5" customHeight="1">
      <c r="A45" s="214" t="s">
        <v>53</v>
      </c>
      <c r="B45" s="215" t="s">
        <v>25</v>
      </c>
      <c r="C45" s="48">
        <v>191635</v>
      </c>
      <c r="D45" s="48">
        <v>0</v>
      </c>
      <c r="E45" s="213">
        <f t="shared" si="0"/>
        <v>0</v>
      </c>
    </row>
    <row r="46" spans="1:5" s="3" customFormat="1" ht="19.5" customHeight="1">
      <c r="A46" s="214" t="s">
        <v>30</v>
      </c>
      <c r="B46" s="215" t="s">
        <v>55</v>
      </c>
      <c r="C46" s="48">
        <v>0</v>
      </c>
      <c r="D46" s="48">
        <v>4408705.0684019998</v>
      </c>
      <c r="E46" s="213" t="str">
        <f t="shared" si="0"/>
        <v/>
      </c>
    </row>
    <row r="47" spans="1:5" s="228" customFormat="1" ht="37.5">
      <c r="A47" s="227" t="s">
        <v>31</v>
      </c>
      <c r="B47" s="6" t="s">
        <v>329</v>
      </c>
      <c r="C47" s="48">
        <v>20000</v>
      </c>
      <c r="D47" s="48">
        <v>581.48199999999997</v>
      </c>
      <c r="E47" s="213">
        <f t="shared" si="0"/>
        <v>2.90741</v>
      </c>
    </row>
    <row r="48" spans="1:5" s="3" customFormat="1" ht="21.75" customHeight="1">
      <c r="A48" s="214" t="s">
        <v>33</v>
      </c>
      <c r="B48" s="215" t="s">
        <v>86</v>
      </c>
      <c r="C48" s="48">
        <v>0</v>
      </c>
      <c r="D48" s="48">
        <v>26081.350900000001</v>
      </c>
      <c r="E48" s="213" t="str">
        <f t="shared" si="0"/>
        <v/>
      </c>
    </row>
    <row r="49" spans="1:5" s="3" customFormat="1" ht="18.75">
      <c r="A49" s="229"/>
      <c r="B49" s="229"/>
      <c r="C49" s="107"/>
      <c r="D49" s="107"/>
      <c r="E49" s="230" t="str">
        <f t="shared" si="0"/>
        <v/>
      </c>
    </row>
  </sheetData>
  <mergeCells count="10">
    <mergeCell ref="A6:A8"/>
    <mergeCell ref="B6:B8"/>
    <mergeCell ref="C6:C8"/>
    <mergeCell ref="D6:D8"/>
    <mergeCell ref="E6:E8"/>
    <mergeCell ref="A1:E1"/>
    <mergeCell ref="A2:E2"/>
    <mergeCell ref="A3:E3"/>
    <mergeCell ref="A4:E4"/>
    <mergeCell ref="D5:E5"/>
  </mergeCells>
  <printOptions horizontalCentered="1"/>
  <pageMargins left="1.1811023622047245" right="0.59055118110236227" top="0.78740157480314965" bottom="0.78740157480314965" header="0.31496062992125984" footer="0.31496062992125984"/>
  <pageSetup paperSize="9" scale="66" orientation="portrait" r:id="rId1"/>
  <headerFooter>
    <oddFooter>&amp;C&amp;9Biểu số 65/CK-NSNN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V192"/>
  <sheetViews>
    <sheetView tabSelected="1" zoomScale="85" zoomScaleNormal="85" workbookViewId="0">
      <pane xSplit="3" ySplit="14" topLeftCell="D25" activePane="bottomRight" state="frozen"/>
      <selection activeCell="J8" sqref="J8:J13"/>
      <selection pane="topRight" activeCell="J8" sqref="J8:J13"/>
      <selection pane="bottomLeft" activeCell="J8" sqref="J8:J13"/>
      <selection pane="bottomRight" activeCell="B49" sqref="B49"/>
    </sheetView>
  </sheetViews>
  <sheetFormatPr defaultRowHeight="15.75"/>
  <cols>
    <col min="1" max="1" width="5" style="290" bestFit="1" customWidth="1"/>
    <col min="2" max="2" width="49.875" style="113" bestFit="1" customWidth="1"/>
    <col min="3" max="3" width="11.25" style="113" bestFit="1" customWidth="1"/>
    <col min="4" max="4" width="12.75" style="259" customWidth="1"/>
    <col min="5" max="5" width="12.125" style="113" customWidth="1"/>
    <col min="6" max="6" width="8.625" style="113" bestFit="1" customWidth="1"/>
    <col min="7" max="7" width="9.75" style="113" bestFit="1" customWidth="1"/>
    <col min="8" max="8" width="10.875" style="113" customWidth="1"/>
    <col min="9" max="9" width="10.125" style="113" bestFit="1" customWidth="1"/>
    <col min="10" max="10" width="11.125" style="113" bestFit="1" customWidth="1"/>
    <col min="11" max="11" width="13" style="113" customWidth="1"/>
    <col min="12" max="12" width="11" style="113" customWidth="1"/>
    <col min="13" max="13" width="7.625" style="113" bestFit="1" customWidth="1"/>
    <col min="14" max="14" width="9.75" style="113" bestFit="1" customWidth="1"/>
    <col min="15" max="15" width="10.375" style="113" bestFit="1" customWidth="1"/>
    <col min="16" max="16" width="10.125" style="113" bestFit="1" customWidth="1"/>
    <col min="17" max="17" width="11.75" style="113" customWidth="1"/>
    <col min="18" max="18" width="5.75" style="113" bestFit="1" customWidth="1"/>
    <col min="19" max="19" width="11.625" style="113" customWidth="1"/>
    <col min="20" max="20" width="11.875" style="113" customWidth="1"/>
    <col min="21" max="21" width="11.625" style="113" bestFit="1" customWidth="1"/>
    <col min="22" max="22" width="5.375" style="113" bestFit="1" customWidth="1"/>
    <col min="23" max="16384" width="9" style="113"/>
  </cols>
  <sheetData>
    <row r="1" spans="1:22">
      <c r="A1" s="358" t="s">
        <v>574</v>
      </c>
      <c r="B1" s="358"/>
      <c r="C1" s="358"/>
      <c r="D1" s="358"/>
      <c r="E1" s="358"/>
      <c r="F1" s="358"/>
      <c r="G1" s="358"/>
      <c r="H1" s="358"/>
      <c r="I1" s="358"/>
      <c r="J1" s="358"/>
      <c r="K1" s="358"/>
      <c r="L1" s="358"/>
      <c r="M1" s="358"/>
      <c r="N1" s="358"/>
      <c r="O1" s="358"/>
      <c r="P1" s="358"/>
      <c r="Q1" s="358"/>
      <c r="R1" s="358"/>
      <c r="S1" s="358"/>
      <c r="T1" s="358"/>
    </row>
    <row r="2" spans="1:22">
      <c r="A2" s="358" t="s">
        <v>380</v>
      </c>
      <c r="B2" s="358"/>
      <c r="C2" s="358"/>
      <c r="D2" s="358"/>
      <c r="E2" s="358"/>
      <c r="F2" s="358"/>
      <c r="G2" s="358"/>
      <c r="H2" s="358"/>
      <c r="I2" s="358"/>
      <c r="J2" s="358"/>
      <c r="K2" s="358"/>
      <c r="L2" s="358"/>
      <c r="M2" s="358"/>
      <c r="N2" s="358"/>
      <c r="O2" s="358"/>
      <c r="P2" s="358"/>
      <c r="Q2" s="358"/>
      <c r="R2" s="358"/>
      <c r="S2" s="358"/>
      <c r="T2" s="358"/>
    </row>
    <row r="3" spans="1:22">
      <c r="A3" s="359" t="s">
        <v>558</v>
      </c>
      <c r="B3" s="359"/>
      <c r="C3" s="359"/>
      <c r="D3" s="359"/>
      <c r="E3" s="359"/>
      <c r="F3" s="359"/>
      <c r="G3" s="359"/>
      <c r="H3" s="359"/>
      <c r="I3" s="359"/>
      <c r="J3" s="359"/>
      <c r="K3" s="359"/>
      <c r="L3" s="359"/>
      <c r="M3" s="359"/>
      <c r="N3" s="359"/>
      <c r="O3" s="359"/>
      <c r="P3" s="359"/>
      <c r="Q3" s="359"/>
      <c r="R3" s="359"/>
      <c r="S3" s="359"/>
      <c r="T3" s="359"/>
    </row>
    <row r="4" spans="1:22">
      <c r="A4" s="359" t="s">
        <v>586</v>
      </c>
      <c r="B4" s="359"/>
      <c r="C4" s="359"/>
      <c r="D4" s="359"/>
      <c r="E4" s="359"/>
      <c r="F4" s="359"/>
      <c r="G4" s="359"/>
      <c r="H4" s="359"/>
      <c r="I4" s="359"/>
      <c r="J4" s="359"/>
      <c r="K4" s="359"/>
      <c r="L4" s="359"/>
      <c r="M4" s="359"/>
      <c r="N4" s="359"/>
      <c r="O4" s="359"/>
      <c r="P4" s="359"/>
      <c r="Q4" s="359"/>
      <c r="R4" s="359"/>
      <c r="S4" s="359"/>
      <c r="T4" s="359"/>
    </row>
    <row r="5" spans="1:22">
      <c r="A5" s="256"/>
      <c r="B5" s="257"/>
      <c r="C5" s="258"/>
      <c r="E5" s="259"/>
      <c r="F5" s="260"/>
      <c r="G5" s="260"/>
      <c r="H5" s="256"/>
      <c r="I5" s="256"/>
      <c r="J5" s="261"/>
      <c r="K5" s="258"/>
      <c r="L5" s="258"/>
      <c r="M5" s="256"/>
      <c r="N5" s="260"/>
      <c r="O5" s="360" t="s">
        <v>559</v>
      </c>
      <c r="P5" s="360"/>
      <c r="Q5" s="360"/>
      <c r="R5" s="360"/>
      <c r="S5" s="360"/>
      <c r="T5" s="360"/>
    </row>
    <row r="6" spans="1:22">
      <c r="A6" s="256"/>
      <c r="B6" s="257"/>
      <c r="C6" s="258"/>
      <c r="E6" s="259"/>
      <c r="F6" s="260"/>
      <c r="G6" s="260"/>
      <c r="H6" s="260"/>
      <c r="I6" s="256"/>
      <c r="J6" s="261"/>
      <c r="K6" s="258"/>
      <c r="L6" s="258"/>
      <c r="M6" s="256"/>
      <c r="N6" s="260"/>
      <c r="O6" s="262"/>
      <c r="P6" s="262"/>
      <c r="Q6" s="263"/>
      <c r="R6" s="262"/>
      <c r="S6" s="262"/>
      <c r="T6" s="262"/>
    </row>
    <row r="7" spans="1:22" ht="15.75" customHeight="1">
      <c r="A7" s="361" t="s">
        <v>37</v>
      </c>
      <c r="B7" s="362" t="s">
        <v>67</v>
      </c>
      <c r="C7" s="363" t="s">
        <v>39</v>
      </c>
      <c r="D7" s="364"/>
      <c r="E7" s="364"/>
      <c r="F7" s="364"/>
      <c r="G7" s="364"/>
      <c r="H7" s="364"/>
      <c r="I7" s="365"/>
      <c r="J7" s="363" t="s">
        <v>40</v>
      </c>
      <c r="K7" s="364"/>
      <c r="L7" s="364"/>
      <c r="M7" s="364"/>
      <c r="N7" s="364"/>
      <c r="O7" s="364"/>
      <c r="P7" s="364"/>
      <c r="Q7" s="369" t="s">
        <v>575</v>
      </c>
      <c r="R7" s="362" t="s">
        <v>42</v>
      </c>
      <c r="S7" s="362"/>
      <c r="T7" s="362"/>
      <c r="U7" s="362"/>
      <c r="V7" s="362"/>
    </row>
    <row r="8" spans="1:22" ht="47.25" customHeight="1">
      <c r="A8" s="362"/>
      <c r="B8" s="362"/>
      <c r="C8" s="361" t="s">
        <v>65</v>
      </c>
      <c r="D8" s="361" t="s">
        <v>162</v>
      </c>
      <c r="E8" s="361" t="s">
        <v>163</v>
      </c>
      <c r="F8" s="362" t="s">
        <v>66</v>
      </c>
      <c r="G8" s="362"/>
      <c r="H8" s="362"/>
      <c r="I8" s="366" t="s">
        <v>120</v>
      </c>
      <c r="J8" s="361" t="s">
        <v>65</v>
      </c>
      <c r="K8" s="361" t="s">
        <v>162</v>
      </c>
      <c r="L8" s="361" t="s">
        <v>163</v>
      </c>
      <c r="M8" s="362" t="s">
        <v>66</v>
      </c>
      <c r="N8" s="362"/>
      <c r="O8" s="362"/>
      <c r="P8" s="372" t="s">
        <v>120</v>
      </c>
      <c r="Q8" s="370"/>
      <c r="R8" s="361" t="s">
        <v>142</v>
      </c>
      <c r="S8" s="361" t="s">
        <v>162</v>
      </c>
      <c r="T8" s="361" t="s">
        <v>163</v>
      </c>
      <c r="U8" s="361" t="s">
        <v>312</v>
      </c>
      <c r="V8" s="361" t="s">
        <v>120</v>
      </c>
    </row>
    <row r="9" spans="1:22">
      <c r="A9" s="362"/>
      <c r="B9" s="362"/>
      <c r="C9" s="361"/>
      <c r="D9" s="361"/>
      <c r="E9" s="361"/>
      <c r="F9" s="361" t="s">
        <v>65</v>
      </c>
      <c r="G9" s="361" t="s">
        <v>146</v>
      </c>
      <c r="H9" s="361" t="s">
        <v>21</v>
      </c>
      <c r="I9" s="367"/>
      <c r="J9" s="361"/>
      <c r="K9" s="361"/>
      <c r="L9" s="361"/>
      <c r="M9" s="361" t="s">
        <v>65</v>
      </c>
      <c r="N9" s="361" t="s">
        <v>576</v>
      </c>
      <c r="O9" s="361" t="s">
        <v>166</v>
      </c>
      <c r="P9" s="373"/>
      <c r="Q9" s="370"/>
      <c r="R9" s="361"/>
      <c r="S9" s="361"/>
      <c r="T9" s="361"/>
      <c r="U9" s="361"/>
      <c r="V9" s="361"/>
    </row>
    <row r="10" spans="1:22" ht="42.75" customHeight="1">
      <c r="A10" s="362"/>
      <c r="B10" s="362"/>
      <c r="C10" s="361"/>
      <c r="D10" s="361"/>
      <c r="E10" s="361"/>
      <c r="F10" s="361"/>
      <c r="G10" s="361"/>
      <c r="H10" s="361"/>
      <c r="I10" s="367"/>
      <c r="J10" s="361"/>
      <c r="K10" s="361"/>
      <c r="L10" s="361"/>
      <c r="M10" s="361"/>
      <c r="N10" s="361"/>
      <c r="O10" s="361"/>
      <c r="P10" s="373"/>
      <c r="Q10" s="370"/>
      <c r="R10" s="361"/>
      <c r="S10" s="361"/>
      <c r="T10" s="361"/>
      <c r="U10" s="361"/>
      <c r="V10" s="361"/>
    </row>
    <row r="11" spans="1:22">
      <c r="A11" s="362"/>
      <c r="B11" s="362"/>
      <c r="C11" s="361"/>
      <c r="D11" s="361"/>
      <c r="E11" s="361"/>
      <c r="F11" s="361"/>
      <c r="G11" s="361"/>
      <c r="H11" s="361"/>
      <c r="I11" s="368"/>
      <c r="J11" s="361"/>
      <c r="K11" s="361"/>
      <c r="L11" s="361"/>
      <c r="M11" s="361"/>
      <c r="N11" s="361"/>
      <c r="O11" s="361"/>
      <c r="P11" s="374"/>
      <c r="Q11" s="371"/>
      <c r="R11" s="361"/>
      <c r="S11" s="361"/>
      <c r="T11" s="361"/>
      <c r="U11" s="361"/>
      <c r="V11" s="361"/>
    </row>
    <row r="12" spans="1:22" s="269" customFormat="1">
      <c r="A12" s="264"/>
      <c r="B12" s="265"/>
      <c r="C12" s="264">
        <v>1</v>
      </c>
      <c r="D12" s="266" t="s">
        <v>90</v>
      </c>
      <c r="E12" s="264">
        <v>3</v>
      </c>
      <c r="F12" s="264">
        <f t="shared" ref="F12:T12" si="0">E12+1</f>
        <v>4</v>
      </c>
      <c r="G12" s="264">
        <f t="shared" si="0"/>
        <v>5</v>
      </c>
      <c r="H12" s="264">
        <f t="shared" si="0"/>
        <v>6</v>
      </c>
      <c r="I12" s="264">
        <f t="shared" si="0"/>
        <v>7</v>
      </c>
      <c r="J12" s="264">
        <f t="shared" si="0"/>
        <v>8</v>
      </c>
      <c r="K12" s="264">
        <f t="shared" si="0"/>
        <v>9</v>
      </c>
      <c r="L12" s="264">
        <f t="shared" si="0"/>
        <v>10</v>
      </c>
      <c r="M12" s="267">
        <f t="shared" si="0"/>
        <v>11</v>
      </c>
      <c r="N12" s="264">
        <f t="shared" si="0"/>
        <v>12</v>
      </c>
      <c r="O12" s="264">
        <f t="shared" si="0"/>
        <v>13</v>
      </c>
      <c r="P12" s="264">
        <f t="shared" si="0"/>
        <v>14</v>
      </c>
      <c r="Q12" s="264">
        <f t="shared" si="0"/>
        <v>15</v>
      </c>
      <c r="R12" s="264">
        <f t="shared" si="0"/>
        <v>16</v>
      </c>
      <c r="S12" s="264">
        <f t="shared" si="0"/>
        <v>17</v>
      </c>
      <c r="T12" s="264">
        <f t="shared" si="0"/>
        <v>18</v>
      </c>
      <c r="U12" s="268" t="s">
        <v>196</v>
      </c>
      <c r="V12" s="268" t="s">
        <v>197</v>
      </c>
    </row>
    <row r="13" spans="1:22" s="271" customFormat="1" ht="14.25">
      <c r="A13" s="270"/>
      <c r="B13" s="270" t="s">
        <v>89</v>
      </c>
      <c r="C13" s="232">
        <f>C14+C185+C186+C187+C188+C189+C190+C191</f>
        <v>19125472.294160999</v>
      </c>
      <c r="D13" s="232">
        <f t="shared" ref="D13:Q13" si="1">D14+D185+D186+D187+D188+D189+D190+D191</f>
        <v>6756233.2590000005</v>
      </c>
      <c r="E13" s="232">
        <f t="shared" si="1"/>
        <v>4472254.0747490004</v>
      </c>
      <c r="F13" s="232">
        <f t="shared" si="1"/>
        <v>231159.96041199999</v>
      </c>
      <c r="G13" s="232">
        <f t="shared" si="1"/>
        <v>136320</v>
      </c>
      <c r="H13" s="232">
        <f t="shared" si="1"/>
        <v>94839.960412</v>
      </c>
      <c r="I13" s="232">
        <f t="shared" si="1"/>
        <v>7665825</v>
      </c>
      <c r="J13" s="232">
        <f t="shared" si="1"/>
        <v>16993388.595019002</v>
      </c>
      <c r="K13" s="232">
        <f t="shared" si="1"/>
        <v>3633604.0115049994</v>
      </c>
      <c r="L13" s="232">
        <f t="shared" si="1"/>
        <v>3975426.5879950002</v>
      </c>
      <c r="M13" s="232">
        <f t="shared" si="1"/>
        <v>64638.940215000002</v>
      </c>
      <c r="N13" s="232">
        <f t="shared" si="1"/>
        <v>34134.563999999998</v>
      </c>
      <c r="O13" s="232">
        <f t="shared" si="1"/>
        <v>30504.376215</v>
      </c>
      <c r="P13" s="232">
        <f t="shared" si="1"/>
        <v>9319719.0553040002</v>
      </c>
      <c r="Q13" s="232">
        <f t="shared" si="1"/>
        <v>4341681.8404020006</v>
      </c>
      <c r="R13" s="291">
        <f>J13/C13*100</f>
        <v>88.852125237226574</v>
      </c>
      <c r="S13" s="291">
        <f>K13/D13*100</f>
        <v>53.781506235958673</v>
      </c>
      <c r="T13" s="291">
        <f>L13/E13*100</f>
        <v>88.890893083218131</v>
      </c>
      <c r="U13" s="291">
        <f>M13/F13*100</f>
        <v>27.962861777529728</v>
      </c>
      <c r="V13" s="291">
        <f>P13/I13*100</f>
        <v>121.57489970491109</v>
      </c>
    </row>
    <row r="14" spans="1:22" s="273" customFormat="1" ht="14.25">
      <c r="A14" s="272" t="s">
        <v>6</v>
      </c>
      <c r="B14" s="272" t="s">
        <v>216</v>
      </c>
      <c r="C14" s="232">
        <f>C15+C48+C82+C96+C159</f>
        <v>11459647.294160999</v>
      </c>
      <c r="D14" s="232">
        <f t="shared" ref="D14:Q14" si="2">D15+D48+D82+D96+D159</f>
        <v>6756233.2590000005</v>
      </c>
      <c r="E14" s="232">
        <f t="shared" si="2"/>
        <v>4472254.0747490004</v>
      </c>
      <c r="F14" s="232">
        <f t="shared" si="2"/>
        <v>231159.96041199999</v>
      </c>
      <c r="G14" s="232">
        <f t="shared" si="2"/>
        <v>136320</v>
      </c>
      <c r="H14" s="232">
        <f t="shared" si="2"/>
        <v>94839.960412</v>
      </c>
      <c r="I14" s="232">
        <f t="shared" si="2"/>
        <v>0</v>
      </c>
      <c r="J14" s="232">
        <f t="shared" si="2"/>
        <v>7673669.5397150004</v>
      </c>
      <c r="K14" s="232">
        <f t="shared" si="2"/>
        <v>3633604.0115049994</v>
      </c>
      <c r="L14" s="232">
        <f t="shared" si="2"/>
        <v>3975426.5879950002</v>
      </c>
      <c r="M14" s="232">
        <f t="shared" si="2"/>
        <v>64638.940215000002</v>
      </c>
      <c r="N14" s="232">
        <f t="shared" si="2"/>
        <v>34134.563999999998</v>
      </c>
      <c r="O14" s="232">
        <f t="shared" si="2"/>
        <v>30504.376215</v>
      </c>
      <c r="P14" s="232">
        <f t="shared" si="2"/>
        <v>0</v>
      </c>
      <c r="Q14" s="232">
        <f t="shared" si="2"/>
        <v>2706240.4481950006</v>
      </c>
      <c r="R14" s="292">
        <f t="shared" ref="R14:R69" si="3">J14/C14*100</f>
        <v>66.962528101758792</v>
      </c>
      <c r="S14" s="292">
        <f>K14/D14*100</f>
        <v>53.781506235958673</v>
      </c>
      <c r="T14" s="292">
        <f t="shared" ref="T14:T69" si="4">L14/E14*100</f>
        <v>88.890893083218131</v>
      </c>
      <c r="U14" s="292">
        <f>M14/F14*100</f>
        <v>27.962861777529728</v>
      </c>
      <c r="V14" s="292"/>
    </row>
    <row r="15" spans="1:22" s="273" customFormat="1" ht="14.25">
      <c r="A15" s="274" t="s">
        <v>2</v>
      </c>
      <c r="B15" s="274" t="s">
        <v>306</v>
      </c>
      <c r="C15" s="232">
        <f>SUM(C16:C47)</f>
        <v>9141846.0706280004</v>
      </c>
      <c r="D15" s="232">
        <f t="shared" ref="D15:Q15" si="5">SUM(D16:D47)</f>
        <v>5493203.4930000007</v>
      </c>
      <c r="E15" s="232">
        <f t="shared" si="5"/>
        <v>3427666.174296</v>
      </c>
      <c r="F15" s="232">
        <f t="shared" si="5"/>
        <v>220976.40333199999</v>
      </c>
      <c r="G15" s="232">
        <f t="shared" si="5"/>
        <v>136320</v>
      </c>
      <c r="H15" s="232">
        <f t="shared" si="5"/>
        <v>84656.403332000002</v>
      </c>
      <c r="I15" s="232">
        <f t="shared" si="5"/>
        <v>0</v>
      </c>
      <c r="J15" s="232">
        <f t="shared" si="5"/>
        <v>5678028.0018320009</v>
      </c>
      <c r="K15" s="232">
        <f t="shared" si="5"/>
        <v>2663212.3392549995</v>
      </c>
      <c r="L15" s="232">
        <f t="shared" si="5"/>
        <v>2954022.6518230001</v>
      </c>
      <c r="M15" s="232">
        <f t="shared" si="5"/>
        <v>60793.010754000003</v>
      </c>
      <c r="N15" s="232">
        <f t="shared" si="5"/>
        <v>34134.563999999998</v>
      </c>
      <c r="O15" s="232">
        <f t="shared" si="5"/>
        <v>26658.446754000001</v>
      </c>
      <c r="P15" s="232">
        <f t="shared" si="5"/>
        <v>0</v>
      </c>
      <c r="Q15" s="232">
        <f t="shared" si="5"/>
        <v>2500811.1411140002</v>
      </c>
      <c r="R15" s="292">
        <f t="shared" si="3"/>
        <v>62.110299801207958</v>
      </c>
      <c r="S15" s="292">
        <f>K15/D15*100</f>
        <v>48.48195306525119</v>
      </c>
      <c r="T15" s="292">
        <f t="shared" si="4"/>
        <v>86.181748793834032</v>
      </c>
      <c r="U15" s="292">
        <f>M15/F15*100</f>
        <v>27.511087083204629</v>
      </c>
      <c r="V15" s="292"/>
    </row>
    <row r="16" spans="1:22" s="277" customFormat="1" ht="15">
      <c r="A16" s="275">
        <v>1</v>
      </c>
      <c r="B16" s="276" t="s">
        <v>417</v>
      </c>
      <c r="C16" s="172">
        <v>3117</v>
      </c>
      <c r="D16" s="172">
        <v>0</v>
      </c>
      <c r="E16" s="172">
        <v>3117</v>
      </c>
      <c r="F16" s="172">
        <v>0</v>
      </c>
      <c r="G16" s="172">
        <v>0</v>
      </c>
      <c r="H16" s="172">
        <v>0</v>
      </c>
      <c r="I16" s="172">
        <v>0</v>
      </c>
      <c r="J16" s="172">
        <v>2804.8100570000001</v>
      </c>
      <c r="K16" s="172">
        <v>0</v>
      </c>
      <c r="L16" s="172">
        <v>2804.8100570000001</v>
      </c>
      <c r="M16" s="172">
        <v>0</v>
      </c>
      <c r="N16" s="172">
        <v>0</v>
      </c>
      <c r="O16" s="172">
        <v>0</v>
      </c>
      <c r="P16" s="172">
        <v>0</v>
      </c>
      <c r="Q16" s="172">
        <v>0</v>
      </c>
      <c r="R16" s="293">
        <f t="shared" si="3"/>
        <v>89.984281584857243</v>
      </c>
      <c r="S16" s="293"/>
      <c r="T16" s="293">
        <f t="shared" si="4"/>
        <v>89.984281584857243</v>
      </c>
      <c r="U16" s="293"/>
      <c r="V16" s="293"/>
    </row>
    <row r="17" spans="1:22" s="277" customFormat="1" ht="15">
      <c r="A17" s="294">
        <v>2</v>
      </c>
      <c r="B17" s="276" t="s">
        <v>418</v>
      </c>
      <c r="C17" s="172">
        <v>21920.703604999999</v>
      </c>
      <c r="D17" s="172">
        <v>0</v>
      </c>
      <c r="E17" s="172">
        <v>6495.9721049999998</v>
      </c>
      <c r="F17" s="172">
        <v>15424.7315</v>
      </c>
      <c r="G17" s="172">
        <v>0</v>
      </c>
      <c r="H17" s="172">
        <v>15424.7315</v>
      </c>
      <c r="I17" s="172">
        <v>0</v>
      </c>
      <c r="J17" s="172">
        <v>12311.278129</v>
      </c>
      <c r="K17" s="172">
        <v>0</v>
      </c>
      <c r="L17" s="172">
        <v>6156.8151930000004</v>
      </c>
      <c r="M17" s="172">
        <v>6154.4629359999999</v>
      </c>
      <c r="N17" s="172">
        <v>0</v>
      </c>
      <c r="O17" s="172">
        <v>6154.4629359999999</v>
      </c>
      <c r="P17" s="172">
        <v>0</v>
      </c>
      <c r="Q17" s="172">
        <v>9279.6132419999994</v>
      </c>
      <c r="R17" s="295">
        <f t="shared" si="3"/>
        <v>56.162787248269993</v>
      </c>
      <c r="S17" s="295"/>
      <c r="T17" s="295">
        <f t="shared" si="4"/>
        <v>94.778966003580152</v>
      </c>
      <c r="U17" s="295">
        <f>M17/F17*100</f>
        <v>39.899968022133805</v>
      </c>
      <c r="V17" s="295"/>
    </row>
    <row r="18" spans="1:22" s="277" customFormat="1" ht="15">
      <c r="A18" s="275">
        <f t="shared" ref="A18:A38" si="6">A17+1</f>
        <v>3</v>
      </c>
      <c r="B18" s="276" t="s">
        <v>360</v>
      </c>
      <c r="C18" s="172">
        <v>11099.851000000001</v>
      </c>
      <c r="D18" s="172">
        <v>1334</v>
      </c>
      <c r="E18" s="172">
        <v>9765.8510000000006</v>
      </c>
      <c r="F18" s="172">
        <v>0</v>
      </c>
      <c r="G18" s="172">
        <v>0</v>
      </c>
      <c r="H18" s="172">
        <v>0</v>
      </c>
      <c r="I18" s="172">
        <v>0</v>
      </c>
      <c r="J18" s="172">
        <v>7809.2525729999998</v>
      </c>
      <c r="K18" s="172">
        <v>931.29</v>
      </c>
      <c r="L18" s="172">
        <v>6877.9625729999998</v>
      </c>
      <c r="M18" s="172">
        <v>0</v>
      </c>
      <c r="N18" s="172">
        <v>0</v>
      </c>
      <c r="O18" s="172">
        <v>0</v>
      </c>
      <c r="P18" s="172">
        <v>0</v>
      </c>
      <c r="Q18" s="172">
        <v>405.480662</v>
      </c>
      <c r="R18" s="293">
        <f t="shared" si="3"/>
        <v>70.354571182982539</v>
      </c>
      <c r="S18" s="293">
        <f>K18/D18*100</f>
        <v>69.811844077961013</v>
      </c>
      <c r="T18" s="293">
        <f t="shared" si="4"/>
        <v>70.428706858214397</v>
      </c>
      <c r="U18" s="293"/>
      <c r="V18" s="293"/>
    </row>
    <row r="19" spans="1:22" s="277" customFormat="1" ht="30">
      <c r="A19" s="278">
        <f t="shared" si="6"/>
        <v>4</v>
      </c>
      <c r="B19" s="296" t="s">
        <v>489</v>
      </c>
      <c r="C19" s="172">
        <v>1154605.389</v>
      </c>
      <c r="D19" s="172">
        <v>1153330.5060000001</v>
      </c>
      <c r="E19" s="172">
        <v>1274.883</v>
      </c>
      <c r="F19" s="172">
        <v>0</v>
      </c>
      <c r="G19" s="172">
        <v>0</v>
      </c>
      <c r="H19" s="172">
        <v>0</v>
      </c>
      <c r="I19" s="172">
        <v>0</v>
      </c>
      <c r="J19" s="172">
        <v>511509.95299999998</v>
      </c>
      <c r="K19" s="172">
        <v>511260.95299999998</v>
      </c>
      <c r="L19" s="172">
        <v>249</v>
      </c>
      <c r="M19" s="172">
        <v>0</v>
      </c>
      <c r="N19" s="172">
        <v>0</v>
      </c>
      <c r="O19" s="172">
        <v>0</v>
      </c>
      <c r="P19" s="172">
        <v>0</v>
      </c>
      <c r="Q19" s="172">
        <v>475691.75</v>
      </c>
      <c r="R19" s="295">
        <f t="shared" si="3"/>
        <v>44.301711898557578</v>
      </c>
      <c r="S19" s="295">
        <f>K19/D19*100</f>
        <v>44.329093034499159</v>
      </c>
      <c r="T19" s="295">
        <f t="shared" si="4"/>
        <v>19.531204039900132</v>
      </c>
      <c r="U19" s="295"/>
      <c r="V19" s="295"/>
    </row>
    <row r="20" spans="1:22" s="277" customFormat="1" ht="30">
      <c r="A20" s="278">
        <f t="shared" si="6"/>
        <v>5</v>
      </c>
      <c r="B20" s="296" t="s">
        <v>490</v>
      </c>
      <c r="C20" s="172">
        <v>3323264.051</v>
      </c>
      <c r="D20" s="172">
        <v>3323264.051</v>
      </c>
      <c r="E20" s="172">
        <v>0</v>
      </c>
      <c r="F20" s="172">
        <v>0</v>
      </c>
      <c r="G20" s="172">
        <v>0</v>
      </c>
      <c r="H20" s="172">
        <v>0</v>
      </c>
      <c r="I20" s="172">
        <v>0</v>
      </c>
      <c r="J20" s="172">
        <v>1893816.406</v>
      </c>
      <c r="K20" s="172">
        <v>1893816.406</v>
      </c>
      <c r="L20" s="172">
        <v>0</v>
      </c>
      <c r="M20" s="172">
        <v>0</v>
      </c>
      <c r="N20" s="172">
        <v>0</v>
      </c>
      <c r="O20" s="172">
        <v>0</v>
      </c>
      <c r="P20" s="172">
        <v>0</v>
      </c>
      <c r="Q20" s="172">
        <v>1304572.4879999999</v>
      </c>
      <c r="R20" s="295">
        <f t="shared" si="3"/>
        <v>56.986636539763779</v>
      </c>
      <c r="S20" s="295">
        <f>K20/D20*100</f>
        <v>56.986636539763779</v>
      </c>
      <c r="T20" s="295"/>
      <c r="U20" s="295"/>
      <c r="V20" s="295"/>
    </row>
    <row r="21" spans="1:22" s="277" customFormat="1" ht="15">
      <c r="A21" s="294">
        <f t="shared" si="6"/>
        <v>6</v>
      </c>
      <c r="B21" s="276" t="s">
        <v>419</v>
      </c>
      <c r="C21" s="172">
        <v>81160.426000000007</v>
      </c>
      <c r="D21" s="172">
        <v>0</v>
      </c>
      <c r="E21" s="172">
        <v>80910.426000000007</v>
      </c>
      <c r="F21" s="172">
        <v>250</v>
      </c>
      <c r="G21" s="172">
        <v>0</v>
      </c>
      <c r="H21" s="172">
        <v>250</v>
      </c>
      <c r="I21" s="172">
        <v>0</v>
      </c>
      <c r="J21" s="172">
        <v>72904.876101000002</v>
      </c>
      <c r="K21" s="172">
        <v>0</v>
      </c>
      <c r="L21" s="172">
        <v>72654.876101000002</v>
      </c>
      <c r="M21" s="172">
        <v>250</v>
      </c>
      <c r="N21" s="172">
        <v>0</v>
      </c>
      <c r="O21" s="172">
        <v>250</v>
      </c>
      <c r="P21" s="172">
        <v>0</v>
      </c>
      <c r="Q21" s="172">
        <v>6784.49</v>
      </c>
      <c r="R21" s="295">
        <f t="shared" si="3"/>
        <v>89.828109208051714</v>
      </c>
      <c r="S21" s="295"/>
      <c r="T21" s="295">
        <f t="shared" si="4"/>
        <v>89.796679727035425</v>
      </c>
      <c r="U21" s="295">
        <f>M21/F21*100</f>
        <v>100</v>
      </c>
      <c r="V21" s="295"/>
    </row>
    <row r="22" spans="1:22" s="277" customFormat="1" ht="15">
      <c r="A22" s="294">
        <f t="shared" si="6"/>
        <v>7</v>
      </c>
      <c r="B22" s="276" t="s">
        <v>160</v>
      </c>
      <c r="C22" s="172">
        <v>24856.253755999998</v>
      </c>
      <c r="D22" s="172">
        <v>0</v>
      </c>
      <c r="E22" s="172">
        <v>24796.253755999998</v>
      </c>
      <c r="F22" s="172">
        <v>60</v>
      </c>
      <c r="G22" s="172">
        <v>0</v>
      </c>
      <c r="H22" s="172">
        <v>60</v>
      </c>
      <c r="I22" s="172">
        <v>0</v>
      </c>
      <c r="J22" s="172">
        <v>21191.261321000002</v>
      </c>
      <c r="K22" s="172">
        <v>0</v>
      </c>
      <c r="L22" s="172">
        <v>21191.261321000002</v>
      </c>
      <c r="M22" s="172">
        <v>0</v>
      </c>
      <c r="N22" s="172">
        <v>0</v>
      </c>
      <c r="O22" s="172">
        <v>0</v>
      </c>
      <c r="P22" s="172">
        <v>0</v>
      </c>
      <c r="Q22" s="172">
        <v>704.28850199999999</v>
      </c>
      <c r="R22" s="295">
        <f t="shared" si="3"/>
        <v>85.255250163692466</v>
      </c>
      <c r="S22" s="295"/>
      <c r="T22" s="295">
        <f t="shared" si="4"/>
        <v>85.46154402808655</v>
      </c>
      <c r="U22" s="295">
        <f>M22/F22*100</f>
        <v>0</v>
      </c>
      <c r="V22" s="295"/>
    </row>
    <row r="23" spans="1:22" s="277" customFormat="1" ht="15">
      <c r="A23" s="278">
        <f t="shared" si="6"/>
        <v>8</v>
      </c>
      <c r="B23" s="276" t="s">
        <v>199</v>
      </c>
      <c r="C23" s="172">
        <v>1149129.005293</v>
      </c>
      <c r="D23" s="172">
        <v>14575.415000000001</v>
      </c>
      <c r="E23" s="172">
        <v>1072383.590293</v>
      </c>
      <c r="F23" s="172">
        <v>62170</v>
      </c>
      <c r="G23" s="172">
        <v>60520</v>
      </c>
      <c r="H23" s="172">
        <v>1650</v>
      </c>
      <c r="I23" s="172">
        <v>0</v>
      </c>
      <c r="J23" s="172">
        <v>976389.27289999998</v>
      </c>
      <c r="K23" s="172">
        <v>12758.539000000001</v>
      </c>
      <c r="L23" s="172">
        <v>932607.24990000005</v>
      </c>
      <c r="M23" s="172">
        <v>31023.484</v>
      </c>
      <c r="N23" s="172">
        <v>29847.460999999999</v>
      </c>
      <c r="O23" s="172">
        <v>1176.0229999999999</v>
      </c>
      <c r="P23" s="172">
        <v>0</v>
      </c>
      <c r="Q23" s="172">
        <v>139762.44211199999</v>
      </c>
      <c r="R23" s="295">
        <f t="shared" si="3"/>
        <v>84.967768492715436</v>
      </c>
      <c r="S23" s="295">
        <f>K23/D23*100</f>
        <v>87.534653387227735</v>
      </c>
      <c r="T23" s="295">
        <f t="shared" si="4"/>
        <v>86.965826253009908</v>
      </c>
      <c r="U23" s="295">
        <f>M23/F23*100</f>
        <v>49.901051954318802</v>
      </c>
      <c r="V23" s="295"/>
    </row>
    <row r="24" spans="1:22" s="277" customFormat="1" ht="15">
      <c r="A24" s="294">
        <f t="shared" si="6"/>
        <v>9</v>
      </c>
      <c r="B24" s="276" t="s">
        <v>420</v>
      </c>
      <c r="C24" s="172">
        <v>105268.6716</v>
      </c>
      <c r="D24" s="172">
        <v>0</v>
      </c>
      <c r="E24" s="172">
        <v>105268.6716</v>
      </c>
      <c r="F24" s="172">
        <v>0</v>
      </c>
      <c r="G24" s="172">
        <v>0</v>
      </c>
      <c r="H24" s="172">
        <v>0</v>
      </c>
      <c r="I24" s="172">
        <v>0</v>
      </c>
      <c r="J24" s="172">
        <v>100307.253986</v>
      </c>
      <c r="K24" s="172">
        <v>0</v>
      </c>
      <c r="L24" s="172">
        <v>100307.253986</v>
      </c>
      <c r="M24" s="172">
        <v>0</v>
      </c>
      <c r="N24" s="172">
        <v>0</v>
      </c>
      <c r="O24" s="172">
        <v>0</v>
      </c>
      <c r="P24" s="172">
        <v>0</v>
      </c>
      <c r="Q24" s="172">
        <v>1028.846751</v>
      </c>
      <c r="R24" s="295">
        <f t="shared" si="3"/>
        <v>95.286900139813298</v>
      </c>
      <c r="S24" s="295"/>
      <c r="T24" s="295">
        <f t="shared" si="4"/>
        <v>95.286900139813298</v>
      </c>
      <c r="U24" s="295"/>
      <c r="V24" s="295"/>
    </row>
    <row r="25" spans="1:22" s="277" customFormat="1" ht="15">
      <c r="A25" s="294">
        <f t="shared" si="6"/>
        <v>10</v>
      </c>
      <c r="B25" s="279" t="s">
        <v>403</v>
      </c>
      <c r="C25" s="172">
        <v>194386.48678199999</v>
      </c>
      <c r="D25" s="172">
        <v>178734.40599999999</v>
      </c>
      <c r="E25" s="172">
        <v>15533.408782</v>
      </c>
      <c r="F25" s="172">
        <v>118.672</v>
      </c>
      <c r="G25" s="172">
        <v>0</v>
      </c>
      <c r="H25" s="172">
        <v>118.672</v>
      </c>
      <c r="I25" s="172">
        <v>0</v>
      </c>
      <c r="J25" s="172">
        <v>25599.273510999999</v>
      </c>
      <c r="K25" s="172">
        <v>11649.562</v>
      </c>
      <c r="L25" s="172">
        <v>13904.583511000001</v>
      </c>
      <c r="M25" s="172">
        <v>45.128</v>
      </c>
      <c r="N25" s="172">
        <v>0</v>
      </c>
      <c r="O25" s="172">
        <v>45.128</v>
      </c>
      <c r="P25" s="172">
        <v>0</v>
      </c>
      <c r="Q25" s="172">
        <v>9320.2017350000006</v>
      </c>
      <c r="R25" s="295">
        <f t="shared" si="3"/>
        <v>13.169265999291916</v>
      </c>
      <c r="S25" s="295">
        <f>K25/D25*100</f>
        <v>6.5178060904513266</v>
      </c>
      <c r="T25" s="295">
        <f t="shared" si="4"/>
        <v>89.514051333745428</v>
      </c>
      <c r="U25" s="295">
        <f>M25/F25*100</f>
        <v>38.027504381825537</v>
      </c>
      <c r="V25" s="295"/>
    </row>
    <row r="26" spans="1:22" s="277" customFormat="1" ht="15">
      <c r="A26" s="294">
        <f t="shared" si="6"/>
        <v>11</v>
      </c>
      <c r="B26" s="276" t="s">
        <v>282</v>
      </c>
      <c r="C26" s="172">
        <v>44116.892367</v>
      </c>
      <c r="D26" s="172">
        <v>0</v>
      </c>
      <c r="E26" s="172">
        <v>44116.892367</v>
      </c>
      <c r="F26" s="172">
        <v>0</v>
      </c>
      <c r="G26" s="172">
        <v>0</v>
      </c>
      <c r="H26" s="172">
        <v>0</v>
      </c>
      <c r="I26" s="172">
        <v>0</v>
      </c>
      <c r="J26" s="172">
        <v>39134.090005999999</v>
      </c>
      <c r="K26" s="172">
        <v>0</v>
      </c>
      <c r="L26" s="172">
        <v>39134.090005999999</v>
      </c>
      <c r="M26" s="172">
        <v>0</v>
      </c>
      <c r="N26" s="172">
        <v>0</v>
      </c>
      <c r="O26" s="172">
        <v>0</v>
      </c>
      <c r="P26" s="172">
        <v>0</v>
      </c>
      <c r="Q26" s="172">
        <v>1653.9499679999999</v>
      </c>
      <c r="R26" s="295">
        <f t="shared" si="3"/>
        <v>88.705454773312169</v>
      </c>
      <c r="S26" s="295"/>
      <c r="T26" s="295">
        <f t="shared" si="4"/>
        <v>88.705454773312169</v>
      </c>
      <c r="U26" s="295"/>
      <c r="V26" s="295"/>
    </row>
    <row r="27" spans="1:22" s="277" customFormat="1" ht="15">
      <c r="A27" s="294">
        <f t="shared" si="6"/>
        <v>12</v>
      </c>
      <c r="B27" s="276" t="s">
        <v>294</v>
      </c>
      <c r="C27" s="172">
        <v>247379.15789900001</v>
      </c>
      <c r="D27" s="172">
        <v>21474.313999999998</v>
      </c>
      <c r="E27" s="172">
        <v>170413.732135</v>
      </c>
      <c r="F27" s="172">
        <v>55491.111764000001</v>
      </c>
      <c r="G27" s="172">
        <v>30000</v>
      </c>
      <c r="H27" s="172">
        <v>25491.111764000001</v>
      </c>
      <c r="I27" s="172">
        <v>0</v>
      </c>
      <c r="J27" s="172">
        <v>164948.05088299999</v>
      </c>
      <c r="K27" s="172">
        <v>21196.313999999998</v>
      </c>
      <c r="L27" s="172">
        <v>136892.05669</v>
      </c>
      <c r="M27" s="172">
        <v>6859.6801930000001</v>
      </c>
      <c r="N27" s="172">
        <v>1596.86</v>
      </c>
      <c r="O27" s="172">
        <v>5262.8201929999996</v>
      </c>
      <c r="P27" s="172">
        <v>0</v>
      </c>
      <c r="Q27" s="172">
        <v>70173.992094999994</v>
      </c>
      <c r="R27" s="295">
        <f t="shared" si="3"/>
        <v>66.678232832510901</v>
      </c>
      <c r="S27" s="295">
        <f>K27/D27*100</f>
        <v>98.70543012456649</v>
      </c>
      <c r="T27" s="295">
        <f t="shared" si="4"/>
        <v>80.329240475500839</v>
      </c>
      <c r="U27" s="295">
        <f>M27/F27*100</f>
        <v>12.361763848188449</v>
      </c>
      <c r="V27" s="295"/>
    </row>
    <row r="28" spans="1:22" s="277" customFormat="1" ht="15">
      <c r="A28" s="294">
        <f t="shared" si="6"/>
        <v>13</v>
      </c>
      <c r="B28" s="276" t="s">
        <v>165</v>
      </c>
      <c r="C28" s="172">
        <v>72218.164676999993</v>
      </c>
      <c r="D28" s="172">
        <v>13486.255999999999</v>
      </c>
      <c r="E28" s="172">
        <v>47271.908676999999</v>
      </c>
      <c r="F28" s="172">
        <v>11460</v>
      </c>
      <c r="G28" s="172">
        <v>0</v>
      </c>
      <c r="H28" s="172">
        <v>11460</v>
      </c>
      <c r="I28" s="172">
        <v>0</v>
      </c>
      <c r="J28" s="172">
        <v>48821.503693999999</v>
      </c>
      <c r="K28" s="172">
        <v>13486.255999999999</v>
      </c>
      <c r="L28" s="172">
        <v>35335.247693999998</v>
      </c>
      <c r="M28" s="172">
        <v>0</v>
      </c>
      <c r="N28" s="172">
        <v>0</v>
      </c>
      <c r="O28" s="172">
        <v>0</v>
      </c>
      <c r="P28" s="172">
        <v>0</v>
      </c>
      <c r="Q28" s="172">
        <v>11617.504080000001</v>
      </c>
      <c r="R28" s="295">
        <f t="shared" si="3"/>
        <v>67.602803134581251</v>
      </c>
      <c r="S28" s="295">
        <f>K28/D28*100</f>
        <v>100</v>
      </c>
      <c r="T28" s="295">
        <f t="shared" si="4"/>
        <v>74.748933738722201</v>
      </c>
      <c r="U28" s="295">
        <f>M28/F28*100</f>
        <v>0</v>
      </c>
      <c r="V28" s="295"/>
    </row>
    <row r="29" spans="1:22" s="277" customFormat="1" ht="15">
      <c r="A29" s="294">
        <f t="shared" si="6"/>
        <v>14</v>
      </c>
      <c r="B29" s="276" t="s">
        <v>206</v>
      </c>
      <c r="C29" s="172">
        <v>466423.96903799998</v>
      </c>
      <c r="D29" s="172">
        <v>186524.837</v>
      </c>
      <c r="E29" s="172">
        <v>278060.06289100001</v>
      </c>
      <c r="F29" s="172">
        <v>1839.0691469999999</v>
      </c>
      <c r="G29" s="172">
        <v>0</v>
      </c>
      <c r="H29" s="172">
        <v>1839.0691469999999</v>
      </c>
      <c r="I29" s="172">
        <v>0</v>
      </c>
      <c r="J29" s="172">
        <v>360936.22180699999</v>
      </c>
      <c r="K29" s="172">
        <v>102398.172255</v>
      </c>
      <c r="L29" s="172">
        <v>258218.78000999999</v>
      </c>
      <c r="M29" s="172">
        <v>319.269542</v>
      </c>
      <c r="N29" s="172">
        <v>0</v>
      </c>
      <c r="O29" s="172">
        <v>319.269542</v>
      </c>
      <c r="P29" s="172">
        <v>0</v>
      </c>
      <c r="Q29" s="172">
        <v>11184.242847</v>
      </c>
      <c r="R29" s="295">
        <f t="shared" si="3"/>
        <v>77.383720770489433</v>
      </c>
      <c r="S29" s="295">
        <f>K29/D29*100</f>
        <v>54.897875211653449</v>
      </c>
      <c r="T29" s="295">
        <f t="shared" si="4"/>
        <v>92.864389558604884</v>
      </c>
      <c r="U29" s="295">
        <f>M29/F29*100</f>
        <v>17.360388135531046</v>
      </c>
      <c r="V29" s="295"/>
    </row>
    <row r="30" spans="1:22" s="277" customFormat="1" ht="15">
      <c r="A30" s="294">
        <f t="shared" si="6"/>
        <v>15</v>
      </c>
      <c r="B30" s="276" t="s">
        <v>164</v>
      </c>
      <c r="C30" s="172">
        <v>10440</v>
      </c>
      <c r="D30" s="172">
        <v>0</v>
      </c>
      <c r="E30" s="172">
        <v>10440</v>
      </c>
      <c r="F30" s="172">
        <v>0</v>
      </c>
      <c r="G30" s="172">
        <v>0</v>
      </c>
      <c r="H30" s="172">
        <v>0</v>
      </c>
      <c r="I30" s="172">
        <v>0</v>
      </c>
      <c r="J30" s="172">
        <v>7802.5784130000002</v>
      </c>
      <c r="K30" s="172">
        <v>0</v>
      </c>
      <c r="L30" s="172">
        <v>7802.5784130000002</v>
      </c>
      <c r="M30" s="172">
        <v>0</v>
      </c>
      <c r="N30" s="172">
        <v>0</v>
      </c>
      <c r="O30" s="172">
        <v>0</v>
      </c>
      <c r="P30" s="172">
        <v>0</v>
      </c>
      <c r="Q30" s="172">
        <v>150.63863000000001</v>
      </c>
      <c r="R30" s="295">
        <f t="shared" si="3"/>
        <v>74.737341120689663</v>
      </c>
      <c r="S30" s="295"/>
      <c r="T30" s="295">
        <f t="shared" si="4"/>
        <v>74.737341120689663</v>
      </c>
      <c r="U30" s="295"/>
      <c r="V30" s="295"/>
    </row>
    <row r="31" spans="1:22" s="277" customFormat="1" ht="15">
      <c r="A31" s="294">
        <f t="shared" si="6"/>
        <v>16</v>
      </c>
      <c r="B31" s="276" t="s">
        <v>318</v>
      </c>
      <c r="C31" s="172">
        <v>22518.154093000001</v>
      </c>
      <c r="D31" s="172">
        <v>0</v>
      </c>
      <c r="E31" s="172">
        <v>22518.154093000001</v>
      </c>
      <c r="F31" s="172">
        <v>0</v>
      </c>
      <c r="G31" s="172">
        <v>0</v>
      </c>
      <c r="H31" s="172">
        <v>0</v>
      </c>
      <c r="I31" s="172">
        <v>0</v>
      </c>
      <c r="J31" s="172">
        <v>19526.377027999999</v>
      </c>
      <c r="K31" s="172">
        <v>0</v>
      </c>
      <c r="L31" s="172">
        <v>19526.377027999999</v>
      </c>
      <c r="M31" s="172">
        <v>0</v>
      </c>
      <c r="N31" s="172">
        <v>0</v>
      </c>
      <c r="O31" s="172">
        <v>0</v>
      </c>
      <c r="P31" s="172">
        <v>0</v>
      </c>
      <c r="Q31" s="172">
        <v>311.76111800000001</v>
      </c>
      <c r="R31" s="295">
        <f t="shared" si="3"/>
        <v>86.713932888797373</v>
      </c>
      <c r="S31" s="295"/>
      <c r="T31" s="295">
        <f t="shared" si="4"/>
        <v>86.713932888797373</v>
      </c>
      <c r="U31" s="295"/>
      <c r="V31" s="295"/>
    </row>
    <row r="32" spans="1:22" s="277" customFormat="1" ht="15">
      <c r="A32" s="294">
        <f t="shared" si="6"/>
        <v>17</v>
      </c>
      <c r="B32" s="276" t="s">
        <v>207</v>
      </c>
      <c r="C32" s="172">
        <v>528781.30713900004</v>
      </c>
      <c r="D32" s="172">
        <v>491841.94099999999</v>
      </c>
      <c r="E32" s="172">
        <v>36939.366138999998</v>
      </c>
      <c r="F32" s="172">
        <v>0</v>
      </c>
      <c r="G32" s="172">
        <v>0</v>
      </c>
      <c r="H32" s="172">
        <v>0</v>
      </c>
      <c r="I32" s="172">
        <v>0</v>
      </c>
      <c r="J32" s="172">
        <v>114325.049187</v>
      </c>
      <c r="K32" s="172">
        <v>87185.604999999996</v>
      </c>
      <c r="L32" s="172">
        <v>27139.444187000001</v>
      </c>
      <c r="M32" s="172">
        <v>0</v>
      </c>
      <c r="N32" s="172">
        <v>0</v>
      </c>
      <c r="O32" s="172">
        <v>0</v>
      </c>
      <c r="P32" s="172">
        <v>0</v>
      </c>
      <c r="Q32" s="172">
        <v>301293.10274399997</v>
      </c>
      <c r="R32" s="295">
        <f t="shared" si="3"/>
        <v>21.620478569025423</v>
      </c>
      <c r="S32" s="295">
        <f>K32/D32*100</f>
        <v>17.726346155583343</v>
      </c>
      <c r="T32" s="295">
        <f t="shared" si="4"/>
        <v>73.470248744595011</v>
      </c>
      <c r="U32" s="295"/>
      <c r="V32" s="295"/>
    </row>
    <row r="33" spans="1:22" s="277" customFormat="1" ht="15">
      <c r="A33" s="294">
        <f t="shared" si="6"/>
        <v>18</v>
      </c>
      <c r="B33" s="276" t="s">
        <v>169</v>
      </c>
      <c r="C33" s="172">
        <v>16507.7</v>
      </c>
      <c r="D33" s="172">
        <v>0</v>
      </c>
      <c r="E33" s="172">
        <v>16147.7</v>
      </c>
      <c r="F33" s="172">
        <v>360</v>
      </c>
      <c r="G33" s="172">
        <v>0</v>
      </c>
      <c r="H33" s="172">
        <v>360</v>
      </c>
      <c r="I33" s="172">
        <v>0</v>
      </c>
      <c r="J33" s="172">
        <v>15737.770281999999</v>
      </c>
      <c r="K33" s="172">
        <v>0</v>
      </c>
      <c r="L33" s="172">
        <v>15437.770281999999</v>
      </c>
      <c r="M33" s="172">
        <v>300</v>
      </c>
      <c r="N33" s="172">
        <v>0</v>
      </c>
      <c r="O33" s="172">
        <v>300</v>
      </c>
      <c r="P33" s="172">
        <v>0</v>
      </c>
      <c r="Q33" s="172">
        <v>87.356119000000007</v>
      </c>
      <c r="R33" s="295">
        <f t="shared" si="3"/>
        <v>95.335935848119362</v>
      </c>
      <c r="S33" s="295"/>
      <c r="T33" s="295">
        <f t="shared" si="4"/>
        <v>95.603524229456809</v>
      </c>
      <c r="U33" s="295">
        <f>M33/F33*100</f>
        <v>83.333333333333343</v>
      </c>
      <c r="V33" s="295"/>
    </row>
    <row r="34" spans="1:22" s="277" customFormat="1" ht="15">
      <c r="A34" s="294">
        <f t="shared" si="6"/>
        <v>19</v>
      </c>
      <c r="B34" s="276" t="s">
        <v>404</v>
      </c>
      <c r="C34" s="172">
        <v>163580.091705</v>
      </c>
      <c r="D34" s="172">
        <v>100645.552</v>
      </c>
      <c r="E34" s="172">
        <v>61941.965764</v>
      </c>
      <c r="F34" s="172">
        <v>992.57394099999999</v>
      </c>
      <c r="G34" s="172">
        <v>0</v>
      </c>
      <c r="H34" s="172">
        <v>992.57394099999999</v>
      </c>
      <c r="I34" s="172">
        <v>0</v>
      </c>
      <c r="J34" s="172">
        <v>57397.702670999999</v>
      </c>
      <c r="K34" s="172">
        <v>2717.0349999999999</v>
      </c>
      <c r="L34" s="172">
        <v>54218.970982999999</v>
      </c>
      <c r="M34" s="172">
        <v>461.69668799999999</v>
      </c>
      <c r="N34" s="172">
        <v>0</v>
      </c>
      <c r="O34" s="172">
        <v>461.69668799999999</v>
      </c>
      <c r="P34" s="172">
        <v>0</v>
      </c>
      <c r="Q34" s="172">
        <v>1474.6627450000001</v>
      </c>
      <c r="R34" s="295">
        <f t="shared" si="3"/>
        <v>35.088440208549883</v>
      </c>
      <c r="S34" s="295">
        <f>K34/D34*100</f>
        <v>2.699607628959102</v>
      </c>
      <c r="T34" s="295">
        <f t="shared" si="4"/>
        <v>87.531886200666037</v>
      </c>
      <c r="U34" s="295">
        <f>M34/F34*100</f>
        <v>46.515092622202943</v>
      </c>
      <c r="V34" s="295"/>
    </row>
    <row r="35" spans="1:22" s="277" customFormat="1" ht="15">
      <c r="A35" s="294">
        <f t="shared" si="6"/>
        <v>20</v>
      </c>
      <c r="B35" s="276" t="s">
        <v>210</v>
      </c>
      <c r="C35" s="172">
        <v>203340.15332000001</v>
      </c>
      <c r="D35" s="172">
        <v>5812.2150000000001</v>
      </c>
      <c r="E35" s="172">
        <v>183842.64533999999</v>
      </c>
      <c r="F35" s="172">
        <v>13685.29298</v>
      </c>
      <c r="G35" s="172">
        <v>8000</v>
      </c>
      <c r="H35" s="172">
        <v>5685.2929800000002</v>
      </c>
      <c r="I35" s="172">
        <v>0</v>
      </c>
      <c r="J35" s="172">
        <v>176643.51422800001</v>
      </c>
      <c r="K35" s="172">
        <v>5812.2070000000003</v>
      </c>
      <c r="L35" s="172">
        <v>165533.21565299999</v>
      </c>
      <c r="M35" s="172">
        <v>5298.0915750000004</v>
      </c>
      <c r="N35" s="172">
        <v>832.20100000000002</v>
      </c>
      <c r="O35" s="172">
        <v>4465.8905750000004</v>
      </c>
      <c r="P35" s="172">
        <v>0</v>
      </c>
      <c r="Q35" s="172">
        <v>19726.061764999999</v>
      </c>
      <c r="R35" s="295">
        <f t="shared" si="3"/>
        <v>86.870945725123448</v>
      </c>
      <c r="S35" s="295">
        <f>K35/D35*100</f>
        <v>99.999862358842535</v>
      </c>
      <c r="T35" s="295">
        <f t="shared" si="4"/>
        <v>90.040705923732546</v>
      </c>
      <c r="U35" s="295">
        <f>M35/F35*100</f>
        <v>38.713760697288343</v>
      </c>
      <c r="V35" s="295"/>
    </row>
    <row r="36" spans="1:22" s="277" customFormat="1" ht="15">
      <c r="A36" s="294">
        <f t="shared" si="6"/>
        <v>21</v>
      </c>
      <c r="B36" s="276" t="s">
        <v>170</v>
      </c>
      <c r="C36" s="172">
        <v>16034.286615999999</v>
      </c>
      <c r="D36" s="172">
        <v>0</v>
      </c>
      <c r="E36" s="172">
        <v>15974.286615999999</v>
      </c>
      <c r="F36" s="172">
        <v>60</v>
      </c>
      <c r="G36" s="172">
        <v>0</v>
      </c>
      <c r="H36" s="172">
        <v>60</v>
      </c>
      <c r="I36" s="172">
        <v>0</v>
      </c>
      <c r="J36" s="172">
        <v>13617.458060999999</v>
      </c>
      <c r="K36" s="172">
        <v>0</v>
      </c>
      <c r="L36" s="172">
        <v>13601.928061000001</v>
      </c>
      <c r="M36" s="172">
        <v>15.53</v>
      </c>
      <c r="N36" s="172">
        <v>0</v>
      </c>
      <c r="O36" s="172">
        <v>15.53</v>
      </c>
      <c r="P36" s="172">
        <v>0</v>
      </c>
      <c r="Q36" s="172">
        <v>157.42048299999999</v>
      </c>
      <c r="R36" s="295">
        <f t="shared" si="3"/>
        <v>84.927121406272349</v>
      </c>
      <c r="S36" s="295"/>
      <c r="T36" s="295">
        <f t="shared" si="4"/>
        <v>85.148892016099026</v>
      </c>
      <c r="U36" s="295">
        <f>M36/F36*100</f>
        <v>25.883333333333329</v>
      </c>
      <c r="V36" s="295"/>
    </row>
    <row r="37" spans="1:22" s="277" customFormat="1" ht="15">
      <c r="A37" s="294">
        <f t="shared" si="6"/>
        <v>22</v>
      </c>
      <c r="B37" s="276" t="s">
        <v>161</v>
      </c>
      <c r="C37" s="172">
        <v>1037689.088521</v>
      </c>
      <c r="D37" s="172">
        <v>2180</v>
      </c>
      <c r="E37" s="172">
        <v>995607.88852100004</v>
      </c>
      <c r="F37" s="172">
        <v>39901.199999999997</v>
      </c>
      <c r="G37" s="172">
        <v>37800</v>
      </c>
      <c r="H37" s="172">
        <v>2101.1999999999998</v>
      </c>
      <c r="I37" s="172">
        <v>0</v>
      </c>
      <c r="J37" s="172">
        <v>829717.38580799999</v>
      </c>
      <c r="K37" s="172">
        <v>0</v>
      </c>
      <c r="L37" s="172">
        <v>826931.70498799998</v>
      </c>
      <c r="M37" s="172">
        <v>2785.68082</v>
      </c>
      <c r="N37" s="172">
        <v>1858.0419999999999</v>
      </c>
      <c r="O37" s="172">
        <v>927.63882000000001</v>
      </c>
      <c r="P37" s="172">
        <v>0</v>
      </c>
      <c r="Q37" s="172">
        <v>111802.704338</v>
      </c>
      <c r="R37" s="295">
        <f t="shared" si="3"/>
        <v>79.958187378705276</v>
      </c>
      <c r="S37" s="295">
        <f>K37/D37*100</f>
        <v>0</v>
      </c>
      <c r="T37" s="295">
        <f t="shared" si="4"/>
        <v>83.057970363857535</v>
      </c>
      <c r="U37" s="295">
        <f>M37/F37*100</f>
        <v>6.9814462221687581</v>
      </c>
      <c r="V37" s="295"/>
    </row>
    <row r="38" spans="1:22" s="277" customFormat="1" ht="15">
      <c r="A38" s="294">
        <f t="shared" si="6"/>
        <v>23</v>
      </c>
      <c r="B38" s="276" t="s">
        <v>421</v>
      </c>
      <c r="C38" s="172">
        <v>14016</v>
      </c>
      <c r="D38" s="172">
        <v>0</v>
      </c>
      <c r="E38" s="172">
        <v>14016</v>
      </c>
      <c r="F38" s="172">
        <v>0</v>
      </c>
      <c r="G38" s="172">
        <v>0</v>
      </c>
      <c r="H38" s="172">
        <v>0</v>
      </c>
      <c r="I38" s="172">
        <v>0</v>
      </c>
      <c r="J38" s="172">
        <v>13518.315712</v>
      </c>
      <c r="K38" s="172">
        <v>0</v>
      </c>
      <c r="L38" s="172">
        <v>13518.315712</v>
      </c>
      <c r="M38" s="172">
        <v>0</v>
      </c>
      <c r="N38" s="172">
        <v>0</v>
      </c>
      <c r="O38" s="172">
        <v>0</v>
      </c>
      <c r="P38" s="172">
        <v>0</v>
      </c>
      <c r="Q38" s="172">
        <v>316.62582900000001</v>
      </c>
      <c r="R38" s="295">
        <f t="shared" si="3"/>
        <v>96.449170319634703</v>
      </c>
      <c r="S38" s="295"/>
      <c r="T38" s="295">
        <f t="shared" si="4"/>
        <v>96.449170319634703</v>
      </c>
      <c r="U38" s="295"/>
      <c r="V38" s="295"/>
    </row>
    <row r="39" spans="1:22" s="277" customFormat="1" ht="15">
      <c r="A39" s="294">
        <f t="shared" ref="A39:A47" si="7">A38+1</f>
        <v>24</v>
      </c>
      <c r="B39" s="276" t="s">
        <v>351</v>
      </c>
      <c r="C39" s="172">
        <v>18235.321248</v>
      </c>
      <c r="D39" s="172">
        <v>0</v>
      </c>
      <c r="E39" s="172">
        <v>18235.321248</v>
      </c>
      <c r="F39" s="172">
        <v>0</v>
      </c>
      <c r="G39" s="172">
        <v>0</v>
      </c>
      <c r="H39" s="172">
        <v>0</v>
      </c>
      <c r="I39" s="172">
        <v>0</v>
      </c>
      <c r="J39" s="172">
        <v>15279.264189</v>
      </c>
      <c r="K39" s="172">
        <v>0</v>
      </c>
      <c r="L39" s="172">
        <v>15279.264189</v>
      </c>
      <c r="M39" s="172">
        <v>0</v>
      </c>
      <c r="N39" s="172">
        <v>0</v>
      </c>
      <c r="O39" s="172">
        <v>0</v>
      </c>
      <c r="P39" s="172">
        <v>0</v>
      </c>
      <c r="Q39" s="172">
        <v>2240.3116669999999</v>
      </c>
      <c r="R39" s="295">
        <f t="shared" si="3"/>
        <v>83.789388633204297</v>
      </c>
      <c r="S39" s="295"/>
      <c r="T39" s="295">
        <f t="shared" si="4"/>
        <v>83.789388633204297</v>
      </c>
      <c r="U39" s="295"/>
      <c r="V39" s="295"/>
    </row>
    <row r="40" spans="1:22" s="277" customFormat="1" ht="15">
      <c r="A40" s="294">
        <f t="shared" si="7"/>
        <v>25</v>
      </c>
      <c r="B40" s="276" t="s">
        <v>295</v>
      </c>
      <c r="C40" s="172">
        <v>24508.965254999999</v>
      </c>
      <c r="D40" s="172">
        <v>0</v>
      </c>
      <c r="E40" s="172">
        <v>24508.965254999999</v>
      </c>
      <c r="F40" s="172">
        <v>0</v>
      </c>
      <c r="G40" s="172">
        <v>0</v>
      </c>
      <c r="H40" s="172">
        <v>0</v>
      </c>
      <c r="I40" s="172">
        <v>0</v>
      </c>
      <c r="J40" s="172">
        <v>24508.965254999999</v>
      </c>
      <c r="K40" s="172">
        <v>0</v>
      </c>
      <c r="L40" s="172">
        <v>24508.965254999999</v>
      </c>
      <c r="M40" s="172">
        <v>0</v>
      </c>
      <c r="N40" s="172">
        <v>0</v>
      </c>
      <c r="O40" s="172">
        <v>0</v>
      </c>
      <c r="P40" s="172">
        <v>0</v>
      </c>
      <c r="Q40" s="172">
        <v>0</v>
      </c>
      <c r="R40" s="295">
        <f t="shared" si="3"/>
        <v>100</v>
      </c>
      <c r="S40" s="295"/>
      <c r="T40" s="295">
        <f t="shared" si="4"/>
        <v>100</v>
      </c>
      <c r="U40" s="295"/>
      <c r="V40" s="295"/>
    </row>
    <row r="41" spans="1:22" s="277" customFormat="1" ht="15">
      <c r="A41" s="294">
        <f t="shared" si="7"/>
        <v>26</v>
      </c>
      <c r="B41" s="276" t="s">
        <v>383</v>
      </c>
      <c r="C41" s="172">
        <v>49873.923385000002</v>
      </c>
      <c r="D41" s="172">
        <v>0</v>
      </c>
      <c r="E41" s="172">
        <v>37679.173385000002</v>
      </c>
      <c r="F41" s="172">
        <v>12194.75</v>
      </c>
      <c r="G41" s="172">
        <v>0</v>
      </c>
      <c r="H41" s="172">
        <v>12194.75</v>
      </c>
      <c r="I41" s="172">
        <v>0</v>
      </c>
      <c r="J41" s="172">
        <v>38024.374802999999</v>
      </c>
      <c r="K41" s="172">
        <v>0</v>
      </c>
      <c r="L41" s="172">
        <v>31746.574803</v>
      </c>
      <c r="M41" s="172">
        <v>6277.8</v>
      </c>
      <c r="N41" s="172">
        <v>0</v>
      </c>
      <c r="O41" s="172">
        <v>6277.8</v>
      </c>
      <c r="P41" s="172">
        <v>0</v>
      </c>
      <c r="Q41" s="172">
        <v>11279.951582</v>
      </c>
      <c r="R41" s="295">
        <f t="shared" si="3"/>
        <v>76.240993734285084</v>
      </c>
      <c r="S41" s="295"/>
      <c r="T41" s="295">
        <f t="shared" si="4"/>
        <v>84.254966208038525</v>
      </c>
      <c r="U41" s="295">
        <f>M41/F41*100</f>
        <v>51.479530125668838</v>
      </c>
      <c r="V41" s="295"/>
    </row>
    <row r="42" spans="1:22" s="277" customFormat="1" ht="15">
      <c r="A42" s="294">
        <f t="shared" si="7"/>
        <v>27</v>
      </c>
      <c r="B42" s="276" t="s">
        <v>422</v>
      </c>
      <c r="C42" s="172">
        <v>26732.748041999999</v>
      </c>
      <c r="D42" s="172">
        <v>0</v>
      </c>
      <c r="E42" s="172">
        <v>24052.748041999999</v>
      </c>
      <c r="F42" s="172">
        <v>2680</v>
      </c>
      <c r="G42" s="172">
        <v>0</v>
      </c>
      <c r="H42" s="172">
        <v>2680</v>
      </c>
      <c r="I42" s="172">
        <v>0</v>
      </c>
      <c r="J42" s="172">
        <v>21426.851246999999</v>
      </c>
      <c r="K42" s="172">
        <v>0</v>
      </c>
      <c r="L42" s="172">
        <v>21426.851246999999</v>
      </c>
      <c r="M42" s="172">
        <v>0</v>
      </c>
      <c r="N42" s="172">
        <v>0</v>
      </c>
      <c r="O42" s="172">
        <v>0</v>
      </c>
      <c r="P42" s="172">
        <v>0</v>
      </c>
      <c r="Q42" s="172">
        <v>3329.9437950000001</v>
      </c>
      <c r="R42" s="295">
        <f t="shared" si="3"/>
        <v>80.152071209948673</v>
      </c>
      <c r="S42" s="295"/>
      <c r="T42" s="295">
        <f t="shared" si="4"/>
        <v>89.082757652411445</v>
      </c>
      <c r="U42" s="295">
        <f>M42/F42*100</f>
        <v>0</v>
      </c>
      <c r="V42" s="295"/>
    </row>
    <row r="43" spans="1:22" s="277" customFormat="1" ht="15">
      <c r="A43" s="294">
        <f t="shared" si="7"/>
        <v>28</v>
      </c>
      <c r="B43" s="276" t="s">
        <v>275</v>
      </c>
      <c r="C43" s="172">
        <v>19883.333987000002</v>
      </c>
      <c r="D43" s="172">
        <v>0</v>
      </c>
      <c r="E43" s="172">
        <v>16431.333987000002</v>
      </c>
      <c r="F43" s="172">
        <v>3452</v>
      </c>
      <c r="G43" s="172">
        <v>0</v>
      </c>
      <c r="H43" s="172">
        <v>3452</v>
      </c>
      <c r="I43" s="172">
        <v>0</v>
      </c>
      <c r="J43" s="172">
        <v>11175.243388000001</v>
      </c>
      <c r="K43" s="172">
        <v>0</v>
      </c>
      <c r="L43" s="172">
        <v>10569.683387999999</v>
      </c>
      <c r="M43" s="172">
        <v>605.55999999999995</v>
      </c>
      <c r="N43" s="172">
        <v>0</v>
      </c>
      <c r="O43" s="172">
        <v>605.55999999999995</v>
      </c>
      <c r="P43" s="172">
        <v>0</v>
      </c>
      <c r="Q43" s="172">
        <v>5846.3945990000002</v>
      </c>
      <c r="R43" s="295">
        <f t="shared" si="3"/>
        <v>56.20407219084349</v>
      </c>
      <c r="S43" s="295"/>
      <c r="T43" s="295">
        <f t="shared" si="4"/>
        <v>64.326386380816231</v>
      </c>
      <c r="U43" s="295">
        <f>M43/F43*100</f>
        <v>17.542294322132097</v>
      </c>
      <c r="V43" s="295"/>
    </row>
    <row r="44" spans="1:22" s="277" customFormat="1" ht="15">
      <c r="A44" s="294">
        <f t="shared" si="7"/>
        <v>29</v>
      </c>
      <c r="B44" s="276" t="s">
        <v>171</v>
      </c>
      <c r="C44" s="172">
        <v>15269.8</v>
      </c>
      <c r="D44" s="172">
        <v>0</v>
      </c>
      <c r="E44" s="172">
        <v>15269.8</v>
      </c>
      <c r="F44" s="172">
        <v>0</v>
      </c>
      <c r="G44" s="172">
        <v>0</v>
      </c>
      <c r="H44" s="172">
        <v>0</v>
      </c>
      <c r="I44" s="172">
        <v>0</v>
      </c>
      <c r="J44" s="172">
        <v>14636.264999999999</v>
      </c>
      <c r="K44" s="172">
        <v>0</v>
      </c>
      <c r="L44" s="172">
        <v>14636.264999999999</v>
      </c>
      <c r="M44" s="172">
        <v>0</v>
      </c>
      <c r="N44" s="172">
        <v>0</v>
      </c>
      <c r="O44" s="172">
        <v>0</v>
      </c>
      <c r="P44" s="172">
        <v>0</v>
      </c>
      <c r="Q44" s="172">
        <v>4</v>
      </c>
      <c r="R44" s="295">
        <f t="shared" si="3"/>
        <v>95.851058952965985</v>
      </c>
      <c r="S44" s="295"/>
      <c r="T44" s="295">
        <f t="shared" si="4"/>
        <v>95.851058952965985</v>
      </c>
      <c r="U44" s="295"/>
      <c r="V44" s="295"/>
    </row>
    <row r="45" spans="1:22" s="277" customFormat="1" ht="15">
      <c r="A45" s="294">
        <f t="shared" si="7"/>
        <v>30</v>
      </c>
      <c r="B45" s="276" t="s">
        <v>423</v>
      </c>
      <c r="C45" s="172">
        <v>6808.3092999999999</v>
      </c>
      <c r="D45" s="172">
        <v>0</v>
      </c>
      <c r="E45" s="172">
        <v>6071.3073000000004</v>
      </c>
      <c r="F45" s="172">
        <v>737.00199999999995</v>
      </c>
      <c r="G45" s="172">
        <v>0</v>
      </c>
      <c r="H45" s="172">
        <v>737.00199999999995</v>
      </c>
      <c r="I45" s="172">
        <v>0</v>
      </c>
      <c r="J45" s="172">
        <v>5873.51613</v>
      </c>
      <c r="K45" s="172">
        <v>0</v>
      </c>
      <c r="L45" s="172">
        <v>5576.8891299999996</v>
      </c>
      <c r="M45" s="172">
        <v>296.62700000000001</v>
      </c>
      <c r="N45" s="172">
        <v>0</v>
      </c>
      <c r="O45" s="172">
        <v>296.62700000000001</v>
      </c>
      <c r="P45" s="172">
        <v>0</v>
      </c>
      <c r="Q45" s="172">
        <v>543.87003800000002</v>
      </c>
      <c r="R45" s="295">
        <f t="shared" si="3"/>
        <v>86.269819292728073</v>
      </c>
      <c r="S45" s="295"/>
      <c r="T45" s="295">
        <f t="shared" si="4"/>
        <v>91.856479246240738</v>
      </c>
      <c r="U45" s="295">
        <f>M45/F45*100</f>
        <v>40.2477876586495</v>
      </c>
      <c r="V45" s="295"/>
    </row>
    <row r="46" spans="1:22" s="277" customFormat="1" ht="15">
      <c r="A46" s="294">
        <f t="shared" si="7"/>
        <v>31</v>
      </c>
      <c r="B46" s="276" t="s">
        <v>424</v>
      </c>
      <c r="C46" s="172">
        <v>22275.8</v>
      </c>
      <c r="D46" s="172">
        <v>0</v>
      </c>
      <c r="E46" s="172">
        <v>22275.8</v>
      </c>
      <c r="F46" s="172">
        <v>0</v>
      </c>
      <c r="G46" s="172">
        <v>0</v>
      </c>
      <c r="H46" s="172">
        <v>0</v>
      </c>
      <c r="I46" s="172">
        <v>0</v>
      </c>
      <c r="J46" s="172">
        <v>21470.888232000001</v>
      </c>
      <c r="K46" s="172">
        <v>0</v>
      </c>
      <c r="L46" s="172">
        <v>21470.888232000001</v>
      </c>
      <c r="M46" s="172">
        <v>0</v>
      </c>
      <c r="N46" s="172">
        <v>0</v>
      </c>
      <c r="O46" s="172">
        <v>0</v>
      </c>
      <c r="P46" s="172">
        <v>0</v>
      </c>
      <c r="Q46" s="172">
        <v>19.463683</v>
      </c>
      <c r="R46" s="295">
        <f t="shared" si="3"/>
        <v>96.386608929870093</v>
      </c>
      <c r="S46" s="295"/>
      <c r="T46" s="295">
        <f t="shared" si="4"/>
        <v>96.386608929870093</v>
      </c>
      <c r="U46" s="295"/>
      <c r="V46" s="295"/>
    </row>
    <row r="47" spans="1:22" s="277" customFormat="1" ht="15">
      <c r="A47" s="294">
        <f t="shared" si="7"/>
        <v>32</v>
      </c>
      <c r="B47" s="276" t="s">
        <v>491</v>
      </c>
      <c r="C47" s="172">
        <v>46405.065999999999</v>
      </c>
      <c r="D47" s="172">
        <v>0</v>
      </c>
      <c r="E47" s="172">
        <v>46305.065999999999</v>
      </c>
      <c r="F47" s="172">
        <v>100</v>
      </c>
      <c r="G47" s="172">
        <v>0</v>
      </c>
      <c r="H47" s="172">
        <v>100</v>
      </c>
      <c r="I47" s="172">
        <v>0</v>
      </c>
      <c r="J47" s="172">
        <v>38862.978230000001</v>
      </c>
      <c r="K47" s="172">
        <v>0</v>
      </c>
      <c r="L47" s="172">
        <v>38762.978230000001</v>
      </c>
      <c r="M47" s="172">
        <v>100</v>
      </c>
      <c r="N47" s="172">
        <v>0</v>
      </c>
      <c r="O47" s="172">
        <v>100</v>
      </c>
      <c r="P47" s="172">
        <v>0</v>
      </c>
      <c r="Q47" s="172">
        <v>47.581985000000003</v>
      </c>
      <c r="R47" s="295">
        <f t="shared" si="3"/>
        <v>83.747274985019956</v>
      </c>
      <c r="S47" s="295"/>
      <c r="T47" s="295">
        <f t="shared" si="4"/>
        <v>83.712175747681698</v>
      </c>
      <c r="U47" s="295">
        <f>M47/F47*100</f>
        <v>100</v>
      </c>
      <c r="V47" s="295"/>
    </row>
    <row r="48" spans="1:22" s="273" customFormat="1" ht="14.25">
      <c r="A48" s="272" t="s">
        <v>3</v>
      </c>
      <c r="B48" s="272" t="s">
        <v>492</v>
      </c>
      <c r="C48" s="232">
        <v>68019.952671999999</v>
      </c>
      <c r="D48" s="232">
        <v>0</v>
      </c>
      <c r="E48" s="232">
        <v>61562.068101999997</v>
      </c>
      <c r="F48" s="232">
        <v>6457.8845700000002</v>
      </c>
      <c r="G48" s="232">
        <v>0</v>
      </c>
      <c r="H48" s="232">
        <v>6457.8845700000002</v>
      </c>
      <c r="I48" s="232">
        <v>0</v>
      </c>
      <c r="J48" s="232">
        <v>56339.657753</v>
      </c>
      <c r="K48" s="232">
        <v>0</v>
      </c>
      <c r="L48" s="232">
        <v>54654.394967</v>
      </c>
      <c r="M48" s="232">
        <v>1685.262786</v>
      </c>
      <c r="N48" s="232">
        <v>0</v>
      </c>
      <c r="O48" s="232">
        <v>1685.262786</v>
      </c>
      <c r="P48" s="232">
        <v>0</v>
      </c>
      <c r="Q48" s="232">
        <v>7656.240796</v>
      </c>
      <c r="R48" s="292">
        <f t="shared" si="3"/>
        <v>82.828134304468392</v>
      </c>
      <c r="S48" s="292"/>
      <c r="T48" s="292">
        <f t="shared" si="4"/>
        <v>88.77933547723751</v>
      </c>
      <c r="U48" s="292">
        <f>M48/F48*100</f>
        <v>26.096204844367477</v>
      </c>
      <c r="V48" s="292"/>
    </row>
    <row r="49" spans="1:22" s="277" customFormat="1" ht="15">
      <c r="A49" s="294">
        <v>1</v>
      </c>
      <c r="B49" s="276" t="s">
        <v>425</v>
      </c>
      <c r="C49" s="172">
        <v>187</v>
      </c>
      <c r="D49" s="172">
        <v>0</v>
      </c>
      <c r="E49" s="172">
        <v>187</v>
      </c>
      <c r="F49" s="172">
        <v>0</v>
      </c>
      <c r="G49" s="172">
        <v>0</v>
      </c>
      <c r="H49" s="172">
        <v>0</v>
      </c>
      <c r="I49" s="172">
        <v>0</v>
      </c>
      <c r="J49" s="172">
        <v>186.98692</v>
      </c>
      <c r="K49" s="172">
        <v>0</v>
      </c>
      <c r="L49" s="172">
        <v>186.98692</v>
      </c>
      <c r="M49" s="172">
        <v>0</v>
      </c>
      <c r="N49" s="172">
        <v>0</v>
      </c>
      <c r="O49" s="172">
        <v>0</v>
      </c>
      <c r="P49" s="172">
        <v>0</v>
      </c>
      <c r="Q49" s="172">
        <v>0</v>
      </c>
      <c r="R49" s="295">
        <f t="shared" si="3"/>
        <v>99.993005347593581</v>
      </c>
      <c r="S49" s="295"/>
      <c r="T49" s="295">
        <f t="shared" si="4"/>
        <v>99.993005347593581</v>
      </c>
      <c r="U49" s="295"/>
      <c r="V49" s="295"/>
    </row>
    <row r="50" spans="1:22" s="277" customFormat="1" ht="15">
      <c r="A50" s="294">
        <v>2</v>
      </c>
      <c r="B50" s="276" t="s">
        <v>209</v>
      </c>
      <c r="C50" s="172">
        <v>582</v>
      </c>
      <c r="D50" s="172">
        <v>0</v>
      </c>
      <c r="E50" s="172">
        <v>582</v>
      </c>
      <c r="F50" s="172">
        <v>0</v>
      </c>
      <c r="G50" s="172">
        <v>0</v>
      </c>
      <c r="H50" s="172">
        <v>0</v>
      </c>
      <c r="I50" s="172">
        <v>0</v>
      </c>
      <c r="J50" s="172">
        <v>581.99856499999999</v>
      </c>
      <c r="K50" s="172">
        <v>0</v>
      </c>
      <c r="L50" s="172">
        <v>581.99856499999999</v>
      </c>
      <c r="M50" s="172">
        <v>0</v>
      </c>
      <c r="N50" s="172">
        <v>0</v>
      </c>
      <c r="O50" s="172">
        <v>0</v>
      </c>
      <c r="P50" s="172">
        <v>0</v>
      </c>
      <c r="Q50" s="172">
        <v>1E-3</v>
      </c>
      <c r="R50" s="295">
        <f t="shared" si="3"/>
        <v>99.999753436426118</v>
      </c>
      <c r="S50" s="295"/>
      <c r="T50" s="295">
        <f t="shared" si="4"/>
        <v>99.999753436426118</v>
      </c>
      <c r="U50" s="295"/>
      <c r="V50" s="295"/>
    </row>
    <row r="51" spans="1:22" s="277" customFormat="1" ht="15">
      <c r="A51" s="294">
        <v>3</v>
      </c>
      <c r="B51" s="276" t="s">
        <v>426</v>
      </c>
      <c r="C51" s="172">
        <v>70</v>
      </c>
      <c r="D51" s="172">
        <v>0</v>
      </c>
      <c r="E51" s="172">
        <v>70</v>
      </c>
      <c r="F51" s="172">
        <v>0</v>
      </c>
      <c r="G51" s="172">
        <v>0</v>
      </c>
      <c r="H51" s="172">
        <v>0</v>
      </c>
      <c r="I51" s="172">
        <v>0</v>
      </c>
      <c r="J51" s="172">
        <v>70</v>
      </c>
      <c r="K51" s="172">
        <v>0</v>
      </c>
      <c r="L51" s="172">
        <v>70</v>
      </c>
      <c r="M51" s="172">
        <v>0</v>
      </c>
      <c r="N51" s="172">
        <v>0</v>
      </c>
      <c r="O51" s="172">
        <v>0</v>
      </c>
      <c r="P51" s="172">
        <v>0</v>
      </c>
      <c r="Q51" s="172">
        <v>0</v>
      </c>
      <c r="R51" s="295">
        <f t="shared" si="3"/>
        <v>100</v>
      </c>
      <c r="S51" s="295"/>
      <c r="T51" s="295">
        <f t="shared" si="4"/>
        <v>100</v>
      </c>
      <c r="U51" s="295"/>
      <c r="V51" s="295"/>
    </row>
    <row r="52" spans="1:22" s="277" customFormat="1" ht="15">
      <c r="A52" s="294">
        <v>4</v>
      </c>
      <c r="B52" s="276" t="s">
        <v>556</v>
      </c>
      <c r="C52" s="172">
        <v>545</v>
      </c>
      <c r="D52" s="172">
        <v>0</v>
      </c>
      <c r="E52" s="172">
        <v>545</v>
      </c>
      <c r="F52" s="172">
        <v>0</v>
      </c>
      <c r="G52" s="172">
        <v>0</v>
      </c>
      <c r="H52" s="172">
        <v>0</v>
      </c>
      <c r="I52" s="172">
        <v>0</v>
      </c>
      <c r="J52" s="172">
        <v>513.86516600000004</v>
      </c>
      <c r="K52" s="172">
        <v>0</v>
      </c>
      <c r="L52" s="172">
        <v>513.86516600000004</v>
      </c>
      <c r="M52" s="172">
        <v>0</v>
      </c>
      <c r="N52" s="172">
        <v>0</v>
      </c>
      <c r="O52" s="172">
        <v>0</v>
      </c>
      <c r="P52" s="172">
        <v>0</v>
      </c>
      <c r="Q52" s="172">
        <v>1.1348339999999999</v>
      </c>
      <c r="R52" s="295">
        <f t="shared" si="3"/>
        <v>94.287186422018351</v>
      </c>
      <c r="S52" s="295"/>
      <c r="T52" s="295">
        <f t="shared" si="4"/>
        <v>94.287186422018351</v>
      </c>
      <c r="U52" s="295"/>
      <c r="V52" s="295"/>
    </row>
    <row r="53" spans="1:22" s="277" customFormat="1" ht="15">
      <c r="A53" s="294">
        <v>5</v>
      </c>
      <c r="B53" s="276" t="s">
        <v>298</v>
      </c>
      <c r="C53" s="172">
        <v>521</v>
      </c>
      <c r="D53" s="172">
        <v>0</v>
      </c>
      <c r="E53" s="172">
        <v>521</v>
      </c>
      <c r="F53" s="172">
        <v>0</v>
      </c>
      <c r="G53" s="172">
        <v>0</v>
      </c>
      <c r="H53" s="172">
        <v>0</v>
      </c>
      <c r="I53" s="172">
        <v>0</v>
      </c>
      <c r="J53" s="172">
        <v>492.42399799999998</v>
      </c>
      <c r="K53" s="172">
        <v>0</v>
      </c>
      <c r="L53" s="172">
        <v>492.42399799999998</v>
      </c>
      <c r="M53" s="172">
        <v>0</v>
      </c>
      <c r="N53" s="172">
        <v>0</v>
      </c>
      <c r="O53" s="172">
        <v>0</v>
      </c>
      <c r="P53" s="172">
        <v>0</v>
      </c>
      <c r="Q53" s="172">
        <v>1.354698</v>
      </c>
      <c r="R53" s="295">
        <f t="shared" si="3"/>
        <v>94.515162763915541</v>
      </c>
      <c r="S53" s="295"/>
      <c r="T53" s="295">
        <f t="shared" si="4"/>
        <v>94.515162763915541</v>
      </c>
      <c r="U53" s="295"/>
      <c r="V53" s="295"/>
    </row>
    <row r="54" spans="1:22" s="277" customFormat="1" ht="15">
      <c r="A54" s="294">
        <v>6</v>
      </c>
      <c r="B54" s="276" t="s">
        <v>427</v>
      </c>
      <c r="C54" s="172">
        <v>429</v>
      </c>
      <c r="D54" s="172">
        <v>0</v>
      </c>
      <c r="E54" s="172">
        <v>429</v>
      </c>
      <c r="F54" s="172">
        <v>0</v>
      </c>
      <c r="G54" s="172">
        <v>0</v>
      </c>
      <c r="H54" s="172">
        <v>0</v>
      </c>
      <c r="I54" s="172">
        <v>0</v>
      </c>
      <c r="J54" s="172">
        <v>423.37844999999999</v>
      </c>
      <c r="K54" s="172">
        <v>0</v>
      </c>
      <c r="L54" s="172">
        <v>423.37844999999999</v>
      </c>
      <c r="M54" s="172">
        <v>0</v>
      </c>
      <c r="N54" s="172">
        <v>0</v>
      </c>
      <c r="O54" s="172">
        <v>0</v>
      </c>
      <c r="P54" s="172">
        <v>0</v>
      </c>
      <c r="Q54" s="172">
        <v>5.62155</v>
      </c>
      <c r="R54" s="295">
        <f t="shared" si="3"/>
        <v>98.689615384615379</v>
      </c>
      <c r="S54" s="295"/>
      <c r="T54" s="295">
        <f t="shared" si="4"/>
        <v>98.689615384615379</v>
      </c>
      <c r="U54" s="295"/>
      <c r="V54" s="295"/>
    </row>
    <row r="55" spans="1:22" s="277" customFormat="1" ht="15">
      <c r="A55" s="294">
        <v>7</v>
      </c>
      <c r="B55" s="276" t="s">
        <v>428</v>
      </c>
      <c r="C55" s="172">
        <v>4402.6000000000004</v>
      </c>
      <c r="D55" s="172">
        <v>0</v>
      </c>
      <c r="E55" s="172">
        <v>4352.6000000000004</v>
      </c>
      <c r="F55" s="172">
        <v>50</v>
      </c>
      <c r="G55" s="172">
        <v>0</v>
      </c>
      <c r="H55" s="172">
        <v>50</v>
      </c>
      <c r="I55" s="172">
        <v>0</v>
      </c>
      <c r="J55" s="172">
        <v>4242.2073689999997</v>
      </c>
      <c r="K55" s="172">
        <v>0</v>
      </c>
      <c r="L55" s="172">
        <v>4192.2073689999997</v>
      </c>
      <c r="M55" s="172">
        <v>50</v>
      </c>
      <c r="N55" s="172">
        <v>0</v>
      </c>
      <c r="O55" s="172">
        <v>50</v>
      </c>
      <c r="P55" s="172">
        <v>0</v>
      </c>
      <c r="Q55" s="172">
        <v>102.902608</v>
      </c>
      <c r="R55" s="295">
        <f t="shared" si="3"/>
        <v>96.356865692999577</v>
      </c>
      <c r="S55" s="295"/>
      <c r="T55" s="295">
        <f t="shared" si="4"/>
        <v>96.315015599871316</v>
      </c>
      <c r="U55" s="295">
        <f>M55/F55*100</f>
        <v>100</v>
      </c>
      <c r="V55" s="295"/>
    </row>
    <row r="56" spans="1:22" s="277" customFormat="1" ht="15">
      <c r="A56" s="294">
        <v>8</v>
      </c>
      <c r="B56" s="276" t="s">
        <v>429</v>
      </c>
      <c r="C56" s="172">
        <v>53</v>
      </c>
      <c r="D56" s="172">
        <v>0</v>
      </c>
      <c r="E56" s="172">
        <v>53</v>
      </c>
      <c r="F56" s="172">
        <v>0</v>
      </c>
      <c r="G56" s="172">
        <v>0</v>
      </c>
      <c r="H56" s="172">
        <v>0</v>
      </c>
      <c r="I56" s="172">
        <v>0</v>
      </c>
      <c r="J56" s="172">
        <v>50</v>
      </c>
      <c r="K56" s="172">
        <v>0</v>
      </c>
      <c r="L56" s="172">
        <v>50</v>
      </c>
      <c r="M56" s="172">
        <v>0</v>
      </c>
      <c r="N56" s="172">
        <v>0</v>
      </c>
      <c r="O56" s="172">
        <v>0</v>
      </c>
      <c r="P56" s="172">
        <v>0</v>
      </c>
      <c r="Q56" s="172">
        <v>0</v>
      </c>
      <c r="R56" s="295">
        <f t="shared" si="3"/>
        <v>94.339622641509436</v>
      </c>
      <c r="S56" s="295"/>
      <c r="T56" s="295">
        <f t="shared" si="4"/>
        <v>94.339622641509436</v>
      </c>
      <c r="U56" s="295"/>
      <c r="V56" s="295"/>
    </row>
    <row r="57" spans="1:22" s="277" customFormat="1" ht="15">
      <c r="A57" s="294">
        <v>9</v>
      </c>
      <c r="B57" s="276" t="s">
        <v>430</v>
      </c>
      <c r="C57" s="172">
        <v>732.57</v>
      </c>
      <c r="D57" s="172">
        <v>0</v>
      </c>
      <c r="E57" s="172">
        <v>732.57</v>
      </c>
      <c r="F57" s="172">
        <v>0</v>
      </c>
      <c r="G57" s="172">
        <v>0</v>
      </c>
      <c r="H57" s="172">
        <v>0</v>
      </c>
      <c r="I57" s="172">
        <v>0</v>
      </c>
      <c r="J57" s="172">
        <v>726.50824699999998</v>
      </c>
      <c r="K57" s="172">
        <v>0</v>
      </c>
      <c r="L57" s="172">
        <v>726.50824699999998</v>
      </c>
      <c r="M57" s="172">
        <v>0</v>
      </c>
      <c r="N57" s="172">
        <v>0</v>
      </c>
      <c r="O57" s="172">
        <v>0</v>
      </c>
      <c r="P57" s="172">
        <v>0</v>
      </c>
      <c r="Q57" s="172">
        <v>6.0609159999999997</v>
      </c>
      <c r="R57" s="295">
        <f t="shared" si="3"/>
        <v>99.172536003385332</v>
      </c>
      <c r="S57" s="295"/>
      <c r="T57" s="295">
        <f t="shared" si="4"/>
        <v>99.172536003385332</v>
      </c>
      <c r="U57" s="295"/>
      <c r="V57" s="295"/>
    </row>
    <row r="58" spans="1:22" s="277" customFormat="1" ht="15">
      <c r="A58" s="294">
        <v>10</v>
      </c>
      <c r="B58" s="276" t="s">
        <v>431</v>
      </c>
      <c r="C58" s="172">
        <v>3405.5472089999998</v>
      </c>
      <c r="D58" s="172">
        <v>0</v>
      </c>
      <c r="E58" s="172">
        <v>3405.5472089999998</v>
      </c>
      <c r="F58" s="172">
        <v>0</v>
      </c>
      <c r="G58" s="172">
        <v>0</v>
      </c>
      <c r="H58" s="172">
        <v>0</v>
      </c>
      <c r="I58" s="172">
        <v>0</v>
      </c>
      <c r="J58" s="172">
        <v>2981.8738499999999</v>
      </c>
      <c r="K58" s="172">
        <v>0</v>
      </c>
      <c r="L58" s="172">
        <v>2981.8738499999999</v>
      </c>
      <c r="M58" s="172">
        <v>0</v>
      </c>
      <c r="N58" s="172">
        <v>0</v>
      </c>
      <c r="O58" s="172">
        <v>0</v>
      </c>
      <c r="P58" s="172">
        <v>0</v>
      </c>
      <c r="Q58" s="172">
        <v>266.54720900000001</v>
      </c>
      <c r="R58" s="295">
        <f t="shared" si="3"/>
        <v>87.559316227349953</v>
      </c>
      <c r="S58" s="295"/>
      <c r="T58" s="295">
        <f t="shared" si="4"/>
        <v>87.559316227349953</v>
      </c>
      <c r="U58" s="295"/>
      <c r="V58" s="295"/>
    </row>
    <row r="59" spans="1:22" s="277" customFormat="1" ht="15">
      <c r="A59" s="294">
        <v>11</v>
      </c>
      <c r="B59" s="276" t="s">
        <v>432</v>
      </c>
      <c r="C59" s="172">
        <v>1548.7</v>
      </c>
      <c r="D59" s="172">
        <v>0</v>
      </c>
      <c r="E59" s="172">
        <v>1548.7</v>
      </c>
      <c r="F59" s="172">
        <v>0</v>
      </c>
      <c r="G59" s="172">
        <v>0</v>
      </c>
      <c r="H59" s="172">
        <v>0</v>
      </c>
      <c r="I59" s="172">
        <v>0</v>
      </c>
      <c r="J59" s="172">
        <v>1366.89</v>
      </c>
      <c r="K59" s="172">
        <v>0</v>
      </c>
      <c r="L59" s="172">
        <v>1366.89</v>
      </c>
      <c r="M59" s="172">
        <v>0</v>
      </c>
      <c r="N59" s="172">
        <v>0</v>
      </c>
      <c r="O59" s="172">
        <v>0</v>
      </c>
      <c r="P59" s="172">
        <v>0</v>
      </c>
      <c r="Q59" s="172">
        <v>0</v>
      </c>
      <c r="R59" s="295">
        <f t="shared" si="3"/>
        <v>88.260476528701489</v>
      </c>
      <c r="S59" s="295"/>
      <c r="T59" s="295">
        <f t="shared" si="4"/>
        <v>88.260476528701489</v>
      </c>
      <c r="U59" s="295"/>
      <c r="V59" s="295"/>
    </row>
    <row r="60" spans="1:22" s="277" customFormat="1" ht="15">
      <c r="A60" s="294">
        <v>12</v>
      </c>
      <c r="B60" s="276" t="s">
        <v>299</v>
      </c>
      <c r="C60" s="172">
        <v>588</v>
      </c>
      <c r="D60" s="172">
        <v>0</v>
      </c>
      <c r="E60" s="172">
        <v>588</v>
      </c>
      <c r="F60" s="172">
        <v>0</v>
      </c>
      <c r="G60" s="172">
        <v>0</v>
      </c>
      <c r="H60" s="172">
        <v>0</v>
      </c>
      <c r="I60" s="172">
        <v>0</v>
      </c>
      <c r="J60" s="172">
        <v>587.03521599999999</v>
      </c>
      <c r="K60" s="172">
        <v>0</v>
      </c>
      <c r="L60" s="172">
        <v>587.03521599999999</v>
      </c>
      <c r="M60" s="172">
        <v>0</v>
      </c>
      <c r="N60" s="172">
        <v>0</v>
      </c>
      <c r="O60" s="172">
        <v>0</v>
      </c>
      <c r="P60" s="172">
        <v>0</v>
      </c>
      <c r="Q60" s="172">
        <v>0.96478399999999997</v>
      </c>
      <c r="R60" s="295">
        <f t="shared" si="3"/>
        <v>99.83592108843537</v>
      </c>
      <c r="S60" s="295"/>
      <c r="T60" s="295">
        <f t="shared" si="4"/>
        <v>99.83592108843537</v>
      </c>
      <c r="U60" s="295"/>
      <c r="V60" s="295"/>
    </row>
    <row r="61" spans="1:22" s="277" customFormat="1" ht="15">
      <c r="A61" s="294">
        <v>13</v>
      </c>
      <c r="B61" s="276" t="s">
        <v>352</v>
      </c>
      <c r="C61" s="172">
        <v>80</v>
      </c>
      <c r="D61" s="172">
        <v>0</v>
      </c>
      <c r="E61" s="172">
        <v>80</v>
      </c>
      <c r="F61" s="172">
        <v>0</v>
      </c>
      <c r="G61" s="172">
        <v>0</v>
      </c>
      <c r="H61" s="172">
        <v>0</v>
      </c>
      <c r="I61" s="172">
        <v>0</v>
      </c>
      <c r="J61" s="172">
        <v>36.347000000000001</v>
      </c>
      <c r="K61" s="172">
        <v>0</v>
      </c>
      <c r="L61" s="172">
        <v>36.347000000000001</v>
      </c>
      <c r="M61" s="172">
        <v>0</v>
      </c>
      <c r="N61" s="172">
        <v>0</v>
      </c>
      <c r="O61" s="172">
        <v>0</v>
      </c>
      <c r="P61" s="172">
        <v>0</v>
      </c>
      <c r="Q61" s="172">
        <v>0</v>
      </c>
      <c r="R61" s="295">
        <f t="shared" si="3"/>
        <v>45.433750000000003</v>
      </c>
      <c r="S61" s="295"/>
      <c r="T61" s="295">
        <f t="shared" si="4"/>
        <v>45.433750000000003</v>
      </c>
      <c r="U61" s="295"/>
      <c r="V61" s="295"/>
    </row>
    <row r="62" spans="1:22" s="277" customFormat="1" ht="15">
      <c r="A62" s="294">
        <v>14</v>
      </c>
      <c r="B62" s="276" t="s">
        <v>433</v>
      </c>
      <c r="C62" s="172">
        <v>598.20000000000005</v>
      </c>
      <c r="D62" s="172">
        <v>0</v>
      </c>
      <c r="E62" s="172">
        <v>598.20000000000005</v>
      </c>
      <c r="F62" s="172">
        <v>0</v>
      </c>
      <c r="G62" s="172">
        <v>0</v>
      </c>
      <c r="H62" s="172">
        <v>0</v>
      </c>
      <c r="I62" s="172">
        <v>0</v>
      </c>
      <c r="J62" s="172">
        <v>549.09525299999996</v>
      </c>
      <c r="K62" s="172">
        <v>0</v>
      </c>
      <c r="L62" s="172">
        <v>549.09525299999996</v>
      </c>
      <c r="M62" s="172">
        <v>0</v>
      </c>
      <c r="N62" s="172">
        <v>0</v>
      </c>
      <c r="O62" s="172">
        <v>0</v>
      </c>
      <c r="P62" s="172">
        <v>0</v>
      </c>
      <c r="Q62" s="172">
        <v>5.6017910000000004</v>
      </c>
      <c r="R62" s="295">
        <f t="shared" si="3"/>
        <v>91.79124924774321</v>
      </c>
      <c r="S62" s="295"/>
      <c r="T62" s="295">
        <f t="shared" si="4"/>
        <v>91.79124924774321</v>
      </c>
      <c r="U62" s="295"/>
      <c r="V62" s="295"/>
    </row>
    <row r="63" spans="1:22" s="277" customFormat="1" ht="15">
      <c r="A63" s="294">
        <v>15</v>
      </c>
      <c r="B63" s="276" t="s">
        <v>319</v>
      </c>
      <c r="C63" s="172">
        <v>230</v>
      </c>
      <c r="D63" s="172">
        <v>0</v>
      </c>
      <c r="E63" s="172">
        <v>230</v>
      </c>
      <c r="F63" s="172">
        <v>0</v>
      </c>
      <c r="G63" s="172">
        <v>0</v>
      </c>
      <c r="H63" s="172">
        <v>0</v>
      </c>
      <c r="I63" s="172">
        <v>0</v>
      </c>
      <c r="J63" s="172">
        <v>128.10140899999999</v>
      </c>
      <c r="K63" s="172">
        <v>0</v>
      </c>
      <c r="L63" s="172">
        <v>128.10140899999999</v>
      </c>
      <c r="M63" s="172">
        <v>0</v>
      </c>
      <c r="N63" s="172">
        <v>0</v>
      </c>
      <c r="O63" s="172">
        <v>0</v>
      </c>
      <c r="P63" s="172">
        <v>0</v>
      </c>
      <c r="Q63" s="172">
        <v>0</v>
      </c>
      <c r="R63" s="295">
        <f t="shared" si="3"/>
        <v>55.696264782608694</v>
      </c>
      <c r="S63" s="295"/>
      <c r="T63" s="295">
        <f t="shared" si="4"/>
        <v>55.696264782608694</v>
      </c>
      <c r="U63" s="295"/>
      <c r="V63" s="295"/>
    </row>
    <row r="64" spans="1:22" s="277" customFormat="1" ht="15">
      <c r="A64" s="294">
        <v>16</v>
      </c>
      <c r="B64" s="276" t="s">
        <v>300</v>
      </c>
      <c r="C64" s="172">
        <v>357</v>
      </c>
      <c r="D64" s="172">
        <v>0</v>
      </c>
      <c r="E64" s="172">
        <v>357</v>
      </c>
      <c r="F64" s="172">
        <v>0</v>
      </c>
      <c r="G64" s="172">
        <v>0</v>
      </c>
      <c r="H64" s="172">
        <v>0</v>
      </c>
      <c r="I64" s="172">
        <v>0</v>
      </c>
      <c r="J64" s="172">
        <v>333</v>
      </c>
      <c r="K64" s="172">
        <v>0</v>
      </c>
      <c r="L64" s="172">
        <v>333</v>
      </c>
      <c r="M64" s="172">
        <v>0</v>
      </c>
      <c r="N64" s="172">
        <v>0</v>
      </c>
      <c r="O64" s="172">
        <v>0</v>
      </c>
      <c r="P64" s="172">
        <v>0</v>
      </c>
      <c r="Q64" s="172">
        <v>0</v>
      </c>
      <c r="R64" s="295">
        <f t="shared" si="3"/>
        <v>93.277310924369743</v>
      </c>
      <c r="S64" s="295"/>
      <c r="T64" s="295">
        <f t="shared" si="4"/>
        <v>93.277310924369743</v>
      </c>
      <c r="U64" s="295"/>
      <c r="V64" s="295"/>
    </row>
    <row r="65" spans="1:22" s="277" customFormat="1" ht="15">
      <c r="A65" s="294">
        <v>17</v>
      </c>
      <c r="B65" s="276" t="s">
        <v>434</v>
      </c>
      <c r="C65" s="172">
        <v>407.52</v>
      </c>
      <c r="D65" s="172">
        <v>0</v>
      </c>
      <c r="E65" s="172">
        <v>407.52</v>
      </c>
      <c r="F65" s="172">
        <v>0</v>
      </c>
      <c r="G65" s="172">
        <v>0</v>
      </c>
      <c r="H65" s="172">
        <v>0</v>
      </c>
      <c r="I65" s="172">
        <v>0</v>
      </c>
      <c r="J65" s="172">
        <v>356.30973999999998</v>
      </c>
      <c r="K65" s="172">
        <v>0</v>
      </c>
      <c r="L65" s="172">
        <v>356.30973999999998</v>
      </c>
      <c r="M65" s="172">
        <v>0</v>
      </c>
      <c r="N65" s="172">
        <v>0</v>
      </c>
      <c r="O65" s="172">
        <v>0</v>
      </c>
      <c r="P65" s="172">
        <v>0</v>
      </c>
      <c r="Q65" s="172">
        <v>1.5856859999999999</v>
      </c>
      <c r="R65" s="295">
        <f t="shared" si="3"/>
        <v>87.433681782489202</v>
      </c>
      <c r="S65" s="295"/>
      <c r="T65" s="295">
        <f t="shared" si="4"/>
        <v>87.433681782489202</v>
      </c>
      <c r="U65" s="295"/>
      <c r="V65" s="295"/>
    </row>
    <row r="66" spans="1:22" s="277" customFormat="1" ht="15">
      <c r="A66" s="294">
        <v>18</v>
      </c>
      <c r="B66" s="276" t="s">
        <v>173</v>
      </c>
      <c r="C66" s="172">
        <v>16079.950131</v>
      </c>
      <c r="D66" s="172">
        <v>0</v>
      </c>
      <c r="E66" s="172">
        <v>10165.065560999999</v>
      </c>
      <c r="F66" s="172">
        <v>5914.8845700000002</v>
      </c>
      <c r="G66" s="172">
        <v>0</v>
      </c>
      <c r="H66" s="172">
        <v>5914.8845700000002</v>
      </c>
      <c r="I66" s="172">
        <v>0</v>
      </c>
      <c r="J66" s="172">
        <v>9169.7248760000002</v>
      </c>
      <c r="K66" s="172">
        <v>0</v>
      </c>
      <c r="L66" s="172">
        <v>7962.2800900000002</v>
      </c>
      <c r="M66" s="172">
        <v>1207.444786</v>
      </c>
      <c r="N66" s="172">
        <v>0</v>
      </c>
      <c r="O66" s="172">
        <v>1207.444786</v>
      </c>
      <c r="P66" s="172">
        <v>0</v>
      </c>
      <c r="Q66" s="172">
        <v>6609.2492149999998</v>
      </c>
      <c r="R66" s="295">
        <f t="shared" si="3"/>
        <v>57.025829068474501</v>
      </c>
      <c r="S66" s="295"/>
      <c r="T66" s="295">
        <f t="shared" si="4"/>
        <v>78.329844920515228</v>
      </c>
      <c r="U66" s="295">
        <f>M66/F66*100</f>
        <v>20.413666094586187</v>
      </c>
      <c r="V66" s="295"/>
    </row>
    <row r="67" spans="1:22" s="277" customFormat="1" ht="15">
      <c r="A67" s="294">
        <v>19</v>
      </c>
      <c r="B67" s="276" t="s">
        <v>301</v>
      </c>
      <c r="C67" s="172">
        <v>456</v>
      </c>
      <c r="D67" s="172">
        <v>0</v>
      </c>
      <c r="E67" s="172">
        <v>456</v>
      </c>
      <c r="F67" s="172">
        <v>0</v>
      </c>
      <c r="G67" s="172">
        <v>0</v>
      </c>
      <c r="H67" s="172">
        <v>0</v>
      </c>
      <c r="I67" s="172">
        <v>0</v>
      </c>
      <c r="J67" s="172">
        <v>450.89537899999999</v>
      </c>
      <c r="K67" s="172">
        <v>0</v>
      </c>
      <c r="L67" s="172">
        <v>450.89537899999999</v>
      </c>
      <c r="M67" s="172">
        <v>0</v>
      </c>
      <c r="N67" s="172">
        <v>0</v>
      </c>
      <c r="O67" s="172">
        <v>0</v>
      </c>
      <c r="P67" s="172">
        <v>0</v>
      </c>
      <c r="Q67" s="172">
        <v>5.1046209999999999</v>
      </c>
      <c r="R67" s="295">
        <f t="shared" si="3"/>
        <v>98.880565570175435</v>
      </c>
      <c r="S67" s="295"/>
      <c r="T67" s="295">
        <f t="shared" si="4"/>
        <v>98.880565570175435</v>
      </c>
      <c r="U67" s="295"/>
      <c r="V67" s="295"/>
    </row>
    <row r="68" spans="1:22" s="277" customFormat="1" ht="15">
      <c r="A68" s="294">
        <v>20</v>
      </c>
      <c r="B68" s="276" t="s">
        <v>302</v>
      </c>
      <c r="C68" s="172">
        <v>600</v>
      </c>
      <c r="D68" s="172">
        <v>0</v>
      </c>
      <c r="E68" s="172">
        <v>600</v>
      </c>
      <c r="F68" s="172">
        <v>0</v>
      </c>
      <c r="G68" s="172">
        <v>0</v>
      </c>
      <c r="H68" s="172">
        <v>0</v>
      </c>
      <c r="I68" s="172">
        <v>0</v>
      </c>
      <c r="J68" s="172">
        <v>537.52959399999997</v>
      </c>
      <c r="K68" s="172">
        <v>0</v>
      </c>
      <c r="L68" s="172">
        <v>537.52959399999997</v>
      </c>
      <c r="M68" s="172">
        <v>0</v>
      </c>
      <c r="N68" s="172">
        <v>0</v>
      </c>
      <c r="O68" s="172">
        <v>0</v>
      </c>
      <c r="P68" s="172">
        <v>0</v>
      </c>
      <c r="Q68" s="172">
        <v>2.870406</v>
      </c>
      <c r="R68" s="295">
        <f t="shared" si="3"/>
        <v>89.588265666666672</v>
      </c>
      <c r="S68" s="295"/>
      <c r="T68" s="295">
        <f t="shared" si="4"/>
        <v>89.588265666666672</v>
      </c>
      <c r="U68" s="295"/>
      <c r="V68" s="295"/>
    </row>
    <row r="69" spans="1:22" s="277" customFormat="1" ht="15">
      <c r="A69" s="294">
        <v>21</v>
      </c>
      <c r="B69" s="276" t="s">
        <v>353</v>
      </c>
      <c r="C69" s="172">
        <v>987</v>
      </c>
      <c r="D69" s="172">
        <v>0</v>
      </c>
      <c r="E69" s="172">
        <v>987</v>
      </c>
      <c r="F69" s="172">
        <v>0</v>
      </c>
      <c r="G69" s="172">
        <v>0</v>
      </c>
      <c r="H69" s="172">
        <v>0</v>
      </c>
      <c r="I69" s="172">
        <v>0</v>
      </c>
      <c r="J69" s="172">
        <v>984.09839999999997</v>
      </c>
      <c r="K69" s="172">
        <v>0</v>
      </c>
      <c r="L69" s="172">
        <v>984.09839999999997</v>
      </c>
      <c r="M69" s="172">
        <v>0</v>
      </c>
      <c r="N69" s="172">
        <v>0</v>
      </c>
      <c r="O69" s="172">
        <v>0</v>
      </c>
      <c r="P69" s="172">
        <v>0</v>
      </c>
      <c r="Q69" s="172">
        <v>2.9016000000000002</v>
      </c>
      <c r="R69" s="295">
        <f t="shared" si="3"/>
        <v>99.706018237082063</v>
      </c>
      <c r="S69" s="295"/>
      <c r="T69" s="295">
        <f t="shared" si="4"/>
        <v>99.706018237082063</v>
      </c>
      <c r="U69" s="295"/>
      <c r="V69" s="295"/>
    </row>
    <row r="70" spans="1:22" s="280" customFormat="1" ht="15">
      <c r="A70" s="294">
        <v>22</v>
      </c>
      <c r="B70" s="276" t="s">
        <v>435</v>
      </c>
      <c r="C70" s="172">
        <v>12137.047466</v>
      </c>
      <c r="D70" s="172">
        <v>0</v>
      </c>
      <c r="E70" s="172">
        <v>12137.047466</v>
      </c>
      <c r="F70" s="172">
        <v>0</v>
      </c>
      <c r="G70" s="172">
        <v>0</v>
      </c>
      <c r="H70" s="172">
        <v>0</v>
      </c>
      <c r="I70" s="172">
        <v>0</v>
      </c>
      <c r="J70" s="172">
        <v>11528.567816999999</v>
      </c>
      <c r="K70" s="172">
        <v>0</v>
      </c>
      <c r="L70" s="172">
        <v>11528.567816999999</v>
      </c>
      <c r="M70" s="172">
        <v>0</v>
      </c>
      <c r="N70" s="172">
        <v>0</v>
      </c>
      <c r="O70" s="172">
        <v>0</v>
      </c>
      <c r="P70" s="172">
        <v>0</v>
      </c>
      <c r="Q70" s="172">
        <v>361.07996200000002</v>
      </c>
      <c r="R70" s="295">
        <f t="shared" ref="R70:R133" si="8">J70/C70*100</f>
        <v>94.986592491258193</v>
      </c>
      <c r="S70" s="295"/>
      <c r="T70" s="295">
        <f t="shared" ref="T70:T133" si="9">L70/E70*100</f>
        <v>94.986592491258193</v>
      </c>
      <c r="U70" s="295"/>
      <c r="V70" s="295"/>
    </row>
    <row r="71" spans="1:22" s="280" customFormat="1" ht="15">
      <c r="A71" s="294">
        <v>23</v>
      </c>
      <c r="B71" s="276" t="s">
        <v>303</v>
      </c>
      <c r="C71" s="172">
        <v>744</v>
      </c>
      <c r="D71" s="172">
        <v>0</v>
      </c>
      <c r="E71" s="172">
        <v>744</v>
      </c>
      <c r="F71" s="172">
        <v>0</v>
      </c>
      <c r="G71" s="172">
        <v>0</v>
      </c>
      <c r="H71" s="172">
        <v>0</v>
      </c>
      <c r="I71" s="172">
        <v>0</v>
      </c>
      <c r="J71" s="172">
        <v>738.375721</v>
      </c>
      <c r="K71" s="172">
        <v>0</v>
      </c>
      <c r="L71" s="172">
        <v>738.375721</v>
      </c>
      <c r="M71" s="172">
        <v>0</v>
      </c>
      <c r="N71" s="172">
        <v>0</v>
      </c>
      <c r="O71" s="172">
        <v>0</v>
      </c>
      <c r="P71" s="172">
        <v>0</v>
      </c>
      <c r="Q71" s="172">
        <v>5.6242789999999996</v>
      </c>
      <c r="R71" s="295">
        <f t="shared" si="8"/>
        <v>99.244048521505377</v>
      </c>
      <c r="S71" s="295"/>
      <c r="T71" s="295">
        <f t="shared" si="9"/>
        <v>99.244048521505377</v>
      </c>
      <c r="U71" s="295"/>
      <c r="V71" s="295"/>
    </row>
    <row r="72" spans="1:22" s="280" customFormat="1" ht="15">
      <c r="A72" s="294">
        <v>24</v>
      </c>
      <c r="B72" s="276" t="s">
        <v>354</v>
      </c>
      <c r="C72" s="172">
        <v>722</v>
      </c>
      <c r="D72" s="172">
        <v>0</v>
      </c>
      <c r="E72" s="172">
        <v>722</v>
      </c>
      <c r="F72" s="172">
        <v>0</v>
      </c>
      <c r="G72" s="172">
        <v>0</v>
      </c>
      <c r="H72" s="172">
        <v>0</v>
      </c>
      <c r="I72" s="172">
        <v>0</v>
      </c>
      <c r="J72" s="172">
        <v>719.32103400000005</v>
      </c>
      <c r="K72" s="172">
        <v>0</v>
      </c>
      <c r="L72" s="172">
        <v>719.32103400000005</v>
      </c>
      <c r="M72" s="172">
        <v>0</v>
      </c>
      <c r="N72" s="172">
        <v>0</v>
      </c>
      <c r="O72" s="172">
        <v>0</v>
      </c>
      <c r="P72" s="172">
        <v>0</v>
      </c>
      <c r="Q72" s="172">
        <v>1.2753060000000001</v>
      </c>
      <c r="R72" s="295">
        <f t="shared" si="8"/>
        <v>99.628952077562332</v>
      </c>
      <c r="S72" s="295"/>
      <c r="T72" s="295">
        <f t="shared" si="9"/>
        <v>99.628952077562332</v>
      </c>
      <c r="U72" s="295"/>
      <c r="V72" s="295"/>
    </row>
    <row r="73" spans="1:22" s="280" customFormat="1" ht="15">
      <c r="A73" s="294">
        <v>25</v>
      </c>
      <c r="B73" s="276" t="s">
        <v>304</v>
      </c>
      <c r="C73" s="172">
        <v>827</v>
      </c>
      <c r="D73" s="172">
        <v>0</v>
      </c>
      <c r="E73" s="172">
        <v>827</v>
      </c>
      <c r="F73" s="172">
        <v>0</v>
      </c>
      <c r="G73" s="172">
        <v>0</v>
      </c>
      <c r="H73" s="172">
        <v>0</v>
      </c>
      <c r="I73" s="172">
        <v>0</v>
      </c>
      <c r="J73" s="172">
        <v>822.93880999999999</v>
      </c>
      <c r="K73" s="172">
        <v>0</v>
      </c>
      <c r="L73" s="172">
        <v>822.93880999999999</v>
      </c>
      <c r="M73" s="172">
        <v>0</v>
      </c>
      <c r="N73" s="172">
        <v>0</v>
      </c>
      <c r="O73" s="172">
        <v>0</v>
      </c>
      <c r="P73" s="172">
        <v>0</v>
      </c>
      <c r="Q73" s="172">
        <v>4.0611899999999999</v>
      </c>
      <c r="R73" s="295">
        <f t="shared" si="8"/>
        <v>99.508925030229747</v>
      </c>
      <c r="S73" s="295"/>
      <c r="T73" s="295">
        <f t="shared" si="9"/>
        <v>99.508925030229747</v>
      </c>
      <c r="U73" s="295"/>
      <c r="V73" s="295"/>
    </row>
    <row r="74" spans="1:22" s="280" customFormat="1" ht="15">
      <c r="A74" s="294">
        <v>26</v>
      </c>
      <c r="B74" s="276" t="s">
        <v>436</v>
      </c>
      <c r="C74" s="172">
        <v>2597</v>
      </c>
      <c r="D74" s="172">
        <v>0</v>
      </c>
      <c r="E74" s="172">
        <v>2597</v>
      </c>
      <c r="F74" s="172">
        <v>0</v>
      </c>
      <c r="G74" s="172">
        <v>0</v>
      </c>
      <c r="H74" s="172">
        <v>0</v>
      </c>
      <c r="I74" s="172">
        <v>0</v>
      </c>
      <c r="J74" s="172">
        <v>2307.2357310000002</v>
      </c>
      <c r="K74" s="172">
        <v>0</v>
      </c>
      <c r="L74" s="172">
        <v>2307.2357310000002</v>
      </c>
      <c r="M74" s="172">
        <v>0</v>
      </c>
      <c r="N74" s="172">
        <v>0</v>
      </c>
      <c r="O74" s="172">
        <v>0</v>
      </c>
      <c r="P74" s="172">
        <v>0</v>
      </c>
      <c r="Q74" s="172">
        <v>4.6142690000000002</v>
      </c>
      <c r="R74" s="295">
        <f t="shared" si="8"/>
        <v>88.842346207162109</v>
      </c>
      <c r="S74" s="295"/>
      <c r="T74" s="295">
        <f t="shared" si="9"/>
        <v>88.842346207162109</v>
      </c>
      <c r="U74" s="295"/>
      <c r="V74" s="295"/>
    </row>
    <row r="75" spans="1:22" s="280" customFormat="1" ht="15">
      <c r="A75" s="294">
        <v>27</v>
      </c>
      <c r="B75" s="276" t="s">
        <v>437</v>
      </c>
      <c r="C75" s="172">
        <v>50</v>
      </c>
      <c r="D75" s="172">
        <v>0</v>
      </c>
      <c r="E75" s="172">
        <v>50</v>
      </c>
      <c r="F75" s="172">
        <v>0</v>
      </c>
      <c r="G75" s="172">
        <v>0</v>
      </c>
      <c r="H75" s="172">
        <v>0</v>
      </c>
      <c r="I75" s="172">
        <v>0</v>
      </c>
      <c r="J75" s="172">
        <v>50</v>
      </c>
      <c r="K75" s="172">
        <v>0</v>
      </c>
      <c r="L75" s="172">
        <v>50</v>
      </c>
      <c r="M75" s="172">
        <v>0</v>
      </c>
      <c r="N75" s="172">
        <v>0</v>
      </c>
      <c r="O75" s="172">
        <v>0</v>
      </c>
      <c r="P75" s="172">
        <v>0</v>
      </c>
      <c r="Q75" s="172">
        <v>0</v>
      </c>
      <c r="R75" s="295">
        <f t="shared" si="8"/>
        <v>100</v>
      </c>
      <c r="S75" s="295"/>
      <c r="T75" s="295">
        <f t="shared" si="9"/>
        <v>100</v>
      </c>
      <c r="U75" s="295"/>
      <c r="V75" s="295"/>
    </row>
    <row r="76" spans="1:22" s="280" customFormat="1" ht="15">
      <c r="A76" s="294">
        <v>28</v>
      </c>
      <c r="B76" s="276" t="s">
        <v>438</v>
      </c>
      <c r="C76" s="172">
        <v>4409.9647269999996</v>
      </c>
      <c r="D76" s="172">
        <v>0</v>
      </c>
      <c r="E76" s="172">
        <v>4409.9647269999996</v>
      </c>
      <c r="F76" s="172">
        <v>0</v>
      </c>
      <c r="G76" s="172">
        <v>0</v>
      </c>
      <c r="H76" s="172">
        <v>0</v>
      </c>
      <c r="I76" s="172">
        <v>0</v>
      </c>
      <c r="J76" s="172">
        <v>3371.5510009999998</v>
      </c>
      <c r="K76" s="172">
        <v>0</v>
      </c>
      <c r="L76" s="172">
        <v>3371.5510009999998</v>
      </c>
      <c r="M76" s="172">
        <v>0</v>
      </c>
      <c r="N76" s="172">
        <v>0</v>
      </c>
      <c r="O76" s="172">
        <v>0</v>
      </c>
      <c r="P76" s="172">
        <v>0</v>
      </c>
      <c r="Q76" s="172">
        <v>70.134726000000001</v>
      </c>
      <c r="R76" s="295">
        <f t="shared" si="8"/>
        <v>76.453015153560884</v>
      </c>
      <c r="S76" s="295"/>
      <c r="T76" s="295">
        <f t="shared" si="9"/>
        <v>76.453015153560884</v>
      </c>
      <c r="U76" s="295"/>
      <c r="V76" s="295"/>
    </row>
    <row r="77" spans="1:22" s="280" customFormat="1" ht="15">
      <c r="A77" s="294">
        <v>29</v>
      </c>
      <c r="B77" s="276" t="s">
        <v>439</v>
      </c>
      <c r="C77" s="172">
        <v>4682.6331389999996</v>
      </c>
      <c r="D77" s="172">
        <v>0</v>
      </c>
      <c r="E77" s="172">
        <v>4682.6331389999996</v>
      </c>
      <c r="F77" s="172">
        <v>0</v>
      </c>
      <c r="G77" s="172">
        <v>0</v>
      </c>
      <c r="H77" s="172">
        <v>0</v>
      </c>
      <c r="I77" s="172">
        <v>0</v>
      </c>
      <c r="J77" s="172">
        <v>4318.0249309999999</v>
      </c>
      <c r="K77" s="172">
        <v>0</v>
      </c>
      <c r="L77" s="172">
        <v>4318.0249309999999</v>
      </c>
      <c r="M77" s="172">
        <v>0</v>
      </c>
      <c r="N77" s="172">
        <v>0</v>
      </c>
      <c r="O77" s="172">
        <v>0</v>
      </c>
      <c r="P77" s="172">
        <v>0</v>
      </c>
      <c r="Q77" s="172">
        <v>2.7935000000000001E-2</v>
      </c>
      <c r="R77" s="295">
        <f t="shared" si="8"/>
        <v>92.213607233859378</v>
      </c>
      <c r="S77" s="295"/>
      <c r="T77" s="295">
        <f t="shared" si="9"/>
        <v>92.213607233859378</v>
      </c>
      <c r="U77" s="295"/>
      <c r="V77" s="295"/>
    </row>
    <row r="78" spans="1:22" s="280" customFormat="1" ht="15">
      <c r="A78" s="294">
        <v>30</v>
      </c>
      <c r="B78" s="276" t="s">
        <v>175</v>
      </c>
      <c r="C78" s="172">
        <v>2201.7280000000001</v>
      </c>
      <c r="D78" s="172">
        <v>0</v>
      </c>
      <c r="E78" s="172">
        <v>2201.7280000000001</v>
      </c>
      <c r="F78" s="172">
        <v>0</v>
      </c>
      <c r="G78" s="172">
        <v>0</v>
      </c>
      <c r="H78" s="172">
        <v>0</v>
      </c>
      <c r="I78" s="172">
        <v>0</v>
      </c>
      <c r="J78" s="172">
        <v>2081.7517889999999</v>
      </c>
      <c r="K78" s="172">
        <v>0</v>
      </c>
      <c r="L78" s="172">
        <v>2081.7517889999999</v>
      </c>
      <c r="M78" s="172">
        <v>0</v>
      </c>
      <c r="N78" s="172">
        <v>0</v>
      </c>
      <c r="O78" s="172">
        <v>0</v>
      </c>
      <c r="P78" s="172">
        <v>0</v>
      </c>
      <c r="Q78" s="172">
        <v>64.389211000000003</v>
      </c>
      <c r="R78" s="295">
        <f t="shared" si="8"/>
        <v>94.550815950017437</v>
      </c>
      <c r="S78" s="295"/>
      <c r="T78" s="295">
        <f t="shared" si="9"/>
        <v>94.550815950017437</v>
      </c>
      <c r="U78" s="295"/>
      <c r="V78" s="295"/>
    </row>
    <row r="79" spans="1:22" s="280" customFormat="1" ht="15">
      <c r="A79" s="294">
        <v>31</v>
      </c>
      <c r="B79" s="276" t="s">
        <v>335</v>
      </c>
      <c r="C79" s="172">
        <v>6488.3</v>
      </c>
      <c r="D79" s="172">
        <v>0</v>
      </c>
      <c r="E79" s="172">
        <v>5995.3</v>
      </c>
      <c r="F79" s="172">
        <v>493</v>
      </c>
      <c r="G79" s="172">
        <v>0</v>
      </c>
      <c r="H79" s="172">
        <v>493</v>
      </c>
      <c r="I79" s="172">
        <v>0</v>
      </c>
      <c r="J79" s="172">
        <v>5372.0164869999999</v>
      </c>
      <c r="K79" s="172">
        <v>0</v>
      </c>
      <c r="L79" s="172">
        <v>4944.1984869999997</v>
      </c>
      <c r="M79" s="172">
        <v>427.81799999999998</v>
      </c>
      <c r="N79" s="172">
        <v>0</v>
      </c>
      <c r="O79" s="172">
        <v>427.81799999999998</v>
      </c>
      <c r="P79" s="172">
        <v>0</v>
      </c>
      <c r="Q79" s="172">
        <v>133.13300000000001</v>
      </c>
      <c r="R79" s="295">
        <f t="shared" si="8"/>
        <v>82.795439283017117</v>
      </c>
      <c r="S79" s="295"/>
      <c r="T79" s="295">
        <f t="shared" si="9"/>
        <v>82.467907977916028</v>
      </c>
      <c r="U79" s="295">
        <f>M79/F79*100</f>
        <v>86.778498985801207</v>
      </c>
      <c r="V79" s="295"/>
    </row>
    <row r="80" spans="1:22" s="280" customFormat="1" ht="15">
      <c r="A80" s="294">
        <v>32</v>
      </c>
      <c r="B80" s="276" t="s">
        <v>440</v>
      </c>
      <c r="C80" s="172">
        <v>270.19200000000001</v>
      </c>
      <c r="D80" s="172">
        <v>0</v>
      </c>
      <c r="E80" s="172">
        <v>270.19200000000001</v>
      </c>
      <c r="F80" s="172">
        <v>0</v>
      </c>
      <c r="G80" s="172">
        <v>0</v>
      </c>
      <c r="H80" s="172">
        <v>0</v>
      </c>
      <c r="I80" s="172">
        <v>0</v>
      </c>
      <c r="J80" s="172">
        <v>231.60499999999999</v>
      </c>
      <c r="K80" s="172">
        <v>0</v>
      </c>
      <c r="L80" s="172">
        <v>231.60499999999999</v>
      </c>
      <c r="M80" s="172">
        <v>0</v>
      </c>
      <c r="N80" s="172">
        <v>0</v>
      </c>
      <c r="O80" s="172">
        <v>0</v>
      </c>
      <c r="P80" s="172">
        <v>0</v>
      </c>
      <c r="Q80" s="172">
        <v>0</v>
      </c>
      <c r="R80" s="295">
        <f t="shared" si="8"/>
        <v>85.718674128027473</v>
      </c>
      <c r="S80" s="295"/>
      <c r="T80" s="295">
        <f t="shared" si="9"/>
        <v>85.718674128027473</v>
      </c>
      <c r="U80" s="295"/>
      <c r="V80" s="295"/>
    </row>
    <row r="81" spans="1:22" s="280" customFormat="1" ht="30">
      <c r="A81" s="294">
        <v>33</v>
      </c>
      <c r="B81" s="276" t="s">
        <v>555</v>
      </c>
      <c r="C81" s="172">
        <v>30</v>
      </c>
      <c r="D81" s="172">
        <v>0</v>
      </c>
      <c r="E81" s="172">
        <v>30</v>
      </c>
      <c r="F81" s="172">
        <v>0</v>
      </c>
      <c r="G81" s="172">
        <v>0</v>
      </c>
      <c r="H81" s="172">
        <v>0</v>
      </c>
      <c r="I81" s="172">
        <v>0</v>
      </c>
      <c r="J81" s="172">
        <v>30</v>
      </c>
      <c r="K81" s="172">
        <v>0</v>
      </c>
      <c r="L81" s="172">
        <v>30</v>
      </c>
      <c r="M81" s="172">
        <v>0</v>
      </c>
      <c r="N81" s="172">
        <v>0</v>
      </c>
      <c r="O81" s="172">
        <v>0</v>
      </c>
      <c r="P81" s="172">
        <v>0</v>
      </c>
      <c r="Q81" s="172">
        <v>0</v>
      </c>
      <c r="R81" s="295">
        <f t="shared" si="8"/>
        <v>100</v>
      </c>
      <c r="S81" s="295"/>
      <c r="T81" s="295">
        <f t="shared" si="9"/>
        <v>100</v>
      </c>
      <c r="U81" s="295"/>
      <c r="V81" s="295"/>
    </row>
    <row r="82" spans="1:22" s="281" customFormat="1" ht="15">
      <c r="A82" s="272" t="s">
        <v>30</v>
      </c>
      <c r="B82" s="272" t="s">
        <v>305</v>
      </c>
      <c r="C82" s="232">
        <v>167619.77900000001</v>
      </c>
      <c r="D82" s="232">
        <v>169.779</v>
      </c>
      <c r="E82" s="232">
        <v>167450</v>
      </c>
      <c r="F82" s="232">
        <v>0</v>
      </c>
      <c r="G82" s="232">
        <v>0</v>
      </c>
      <c r="H82" s="232">
        <v>0</v>
      </c>
      <c r="I82" s="232">
        <v>0</v>
      </c>
      <c r="J82" s="232">
        <v>163415.25928</v>
      </c>
      <c r="K82" s="232">
        <v>0</v>
      </c>
      <c r="L82" s="232">
        <v>163415.25928</v>
      </c>
      <c r="M82" s="232">
        <v>0</v>
      </c>
      <c r="N82" s="232">
        <v>0</v>
      </c>
      <c r="O82" s="232">
        <v>0</v>
      </c>
      <c r="P82" s="232">
        <v>0</v>
      </c>
      <c r="Q82" s="232">
        <v>1169.779</v>
      </c>
      <c r="R82" s="292">
        <f t="shared" si="8"/>
        <v>97.491632702844683</v>
      </c>
      <c r="S82" s="292">
        <f>K82/D82*100</f>
        <v>0</v>
      </c>
      <c r="T82" s="292">
        <f t="shared" si="9"/>
        <v>97.590480310540457</v>
      </c>
      <c r="U82" s="292"/>
      <c r="V82" s="292"/>
    </row>
    <row r="83" spans="1:22" s="280" customFormat="1" ht="15">
      <c r="A83" s="294">
        <v>1</v>
      </c>
      <c r="B83" s="276" t="s">
        <v>441</v>
      </c>
      <c r="C83" s="172">
        <v>6674</v>
      </c>
      <c r="D83" s="172">
        <v>0</v>
      </c>
      <c r="E83" s="172">
        <v>6674</v>
      </c>
      <c r="F83" s="172">
        <v>0</v>
      </c>
      <c r="G83" s="172">
        <v>0</v>
      </c>
      <c r="H83" s="172">
        <v>0</v>
      </c>
      <c r="I83" s="172">
        <v>0</v>
      </c>
      <c r="J83" s="172">
        <v>6672.3041000000003</v>
      </c>
      <c r="K83" s="172">
        <v>0</v>
      </c>
      <c r="L83" s="172">
        <v>6672.3041000000003</v>
      </c>
      <c r="M83" s="172">
        <v>0</v>
      </c>
      <c r="N83" s="172">
        <v>0</v>
      </c>
      <c r="O83" s="172">
        <v>0</v>
      </c>
      <c r="P83" s="172">
        <v>0</v>
      </c>
      <c r="Q83" s="172">
        <v>0</v>
      </c>
      <c r="R83" s="293">
        <f t="shared" si="8"/>
        <v>99.974589451603251</v>
      </c>
      <c r="S83" s="293"/>
      <c r="T83" s="293">
        <f t="shared" si="9"/>
        <v>99.974589451603251</v>
      </c>
      <c r="U83" s="293"/>
      <c r="V83" s="293"/>
    </row>
    <row r="84" spans="1:22" s="280" customFormat="1" ht="15">
      <c r="A84" s="294">
        <v>2</v>
      </c>
      <c r="B84" s="276" t="s">
        <v>442</v>
      </c>
      <c r="C84" s="172">
        <v>1867</v>
      </c>
      <c r="D84" s="172">
        <v>0</v>
      </c>
      <c r="E84" s="172">
        <v>1867</v>
      </c>
      <c r="F84" s="172">
        <v>0</v>
      </c>
      <c r="G84" s="172">
        <v>0</v>
      </c>
      <c r="H84" s="172">
        <v>0</v>
      </c>
      <c r="I84" s="172">
        <v>0</v>
      </c>
      <c r="J84" s="172">
        <v>1539.268</v>
      </c>
      <c r="K84" s="172">
        <v>0</v>
      </c>
      <c r="L84" s="172">
        <v>1539.268</v>
      </c>
      <c r="M84" s="172">
        <v>0</v>
      </c>
      <c r="N84" s="172">
        <v>0</v>
      </c>
      <c r="O84" s="172">
        <v>0</v>
      </c>
      <c r="P84" s="172">
        <v>0</v>
      </c>
      <c r="Q84" s="172">
        <v>0</v>
      </c>
      <c r="R84" s="293">
        <f t="shared" si="8"/>
        <v>82.446063202999468</v>
      </c>
      <c r="S84" s="293"/>
      <c r="T84" s="293">
        <f t="shared" si="9"/>
        <v>82.446063202999468</v>
      </c>
      <c r="U84" s="293"/>
      <c r="V84" s="293"/>
    </row>
    <row r="85" spans="1:22" s="280" customFormat="1" ht="15">
      <c r="A85" s="294">
        <v>3</v>
      </c>
      <c r="B85" s="276" t="s">
        <v>443</v>
      </c>
      <c r="C85" s="172">
        <v>1712</v>
      </c>
      <c r="D85" s="172">
        <v>0</v>
      </c>
      <c r="E85" s="172">
        <v>1712</v>
      </c>
      <c r="F85" s="172">
        <v>0</v>
      </c>
      <c r="G85" s="172">
        <v>0</v>
      </c>
      <c r="H85" s="172">
        <v>0</v>
      </c>
      <c r="I85" s="172">
        <v>0</v>
      </c>
      <c r="J85" s="172">
        <v>1160</v>
      </c>
      <c r="K85" s="172">
        <v>0</v>
      </c>
      <c r="L85" s="172">
        <v>1160</v>
      </c>
      <c r="M85" s="172">
        <v>0</v>
      </c>
      <c r="N85" s="172">
        <v>0</v>
      </c>
      <c r="O85" s="172">
        <v>0</v>
      </c>
      <c r="P85" s="172">
        <v>0</v>
      </c>
      <c r="Q85" s="172">
        <v>0</v>
      </c>
      <c r="R85" s="293">
        <f t="shared" si="8"/>
        <v>67.757009345794401</v>
      </c>
      <c r="S85" s="293"/>
      <c r="T85" s="293">
        <f t="shared" si="9"/>
        <v>67.757009345794401</v>
      </c>
      <c r="U85" s="293"/>
      <c r="V85" s="293"/>
    </row>
    <row r="86" spans="1:22" s="280" customFormat="1" ht="15">
      <c r="A86" s="294">
        <v>4</v>
      </c>
      <c r="B86" s="276" t="s">
        <v>444</v>
      </c>
      <c r="C86" s="172">
        <v>4538</v>
      </c>
      <c r="D86" s="172">
        <v>0</v>
      </c>
      <c r="E86" s="172">
        <v>4538</v>
      </c>
      <c r="F86" s="172">
        <v>0</v>
      </c>
      <c r="G86" s="172">
        <v>0</v>
      </c>
      <c r="H86" s="172">
        <v>0</v>
      </c>
      <c r="I86" s="172">
        <v>0</v>
      </c>
      <c r="J86" s="172">
        <v>4182.8014999999996</v>
      </c>
      <c r="K86" s="172">
        <v>0</v>
      </c>
      <c r="L86" s="172">
        <v>4182.8014999999996</v>
      </c>
      <c r="M86" s="172">
        <v>0</v>
      </c>
      <c r="N86" s="172">
        <v>0</v>
      </c>
      <c r="O86" s="172">
        <v>0</v>
      </c>
      <c r="P86" s="172">
        <v>0</v>
      </c>
      <c r="Q86" s="172">
        <v>0</v>
      </c>
      <c r="R86" s="293">
        <f t="shared" si="8"/>
        <v>92.172796386073159</v>
      </c>
      <c r="S86" s="293"/>
      <c r="T86" s="293">
        <f t="shared" si="9"/>
        <v>92.172796386073159</v>
      </c>
      <c r="U86" s="293"/>
      <c r="V86" s="293"/>
    </row>
    <row r="87" spans="1:22" s="280" customFormat="1" ht="15">
      <c r="A87" s="294">
        <v>5</v>
      </c>
      <c r="B87" s="276" t="s">
        <v>445</v>
      </c>
      <c r="C87" s="172">
        <v>6326</v>
      </c>
      <c r="D87" s="172">
        <v>0</v>
      </c>
      <c r="E87" s="172">
        <v>6326</v>
      </c>
      <c r="F87" s="172">
        <v>0</v>
      </c>
      <c r="G87" s="172">
        <v>0</v>
      </c>
      <c r="H87" s="172">
        <v>0</v>
      </c>
      <c r="I87" s="172">
        <v>0</v>
      </c>
      <c r="J87" s="172">
        <v>6244.5609999999997</v>
      </c>
      <c r="K87" s="172">
        <v>0</v>
      </c>
      <c r="L87" s="172">
        <v>6244.5609999999997</v>
      </c>
      <c r="M87" s="172">
        <v>0</v>
      </c>
      <c r="N87" s="172">
        <v>0</v>
      </c>
      <c r="O87" s="172">
        <v>0</v>
      </c>
      <c r="P87" s="172">
        <v>0</v>
      </c>
      <c r="Q87" s="172">
        <v>0</v>
      </c>
      <c r="R87" s="293">
        <f t="shared" si="8"/>
        <v>98.712630414163755</v>
      </c>
      <c r="S87" s="293"/>
      <c r="T87" s="293">
        <f t="shared" si="9"/>
        <v>98.712630414163755</v>
      </c>
      <c r="U87" s="293"/>
      <c r="V87" s="293"/>
    </row>
    <row r="88" spans="1:22" s="280" customFormat="1" ht="15">
      <c r="A88" s="294">
        <v>6</v>
      </c>
      <c r="B88" s="276" t="s">
        <v>446</v>
      </c>
      <c r="C88" s="172">
        <v>2018</v>
      </c>
      <c r="D88" s="172">
        <v>0</v>
      </c>
      <c r="E88" s="172">
        <v>2018</v>
      </c>
      <c r="F88" s="172">
        <v>0</v>
      </c>
      <c r="G88" s="172">
        <v>0</v>
      </c>
      <c r="H88" s="172">
        <v>0</v>
      </c>
      <c r="I88" s="172">
        <v>0</v>
      </c>
      <c r="J88" s="172">
        <v>1689.867</v>
      </c>
      <c r="K88" s="172">
        <v>0</v>
      </c>
      <c r="L88" s="172">
        <v>1689.867</v>
      </c>
      <c r="M88" s="172">
        <v>0</v>
      </c>
      <c r="N88" s="172">
        <v>0</v>
      </c>
      <c r="O88" s="172">
        <v>0</v>
      </c>
      <c r="P88" s="172">
        <v>0</v>
      </c>
      <c r="Q88" s="172">
        <v>0</v>
      </c>
      <c r="R88" s="293">
        <f t="shared" si="8"/>
        <v>83.739692765113972</v>
      </c>
      <c r="S88" s="293"/>
      <c r="T88" s="293">
        <f t="shared" si="9"/>
        <v>83.739692765113972</v>
      </c>
      <c r="U88" s="293"/>
      <c r="V88" s="293"/>
    </row>
    <row r="89" spans="1:22" s="280" customFormat="1" ht="15">
      <c r="A89" s="294">
        <v>7</v>
      </c>
      <c r="B89" s="276" t="s">
        <v>447</v>
      </c>
      <c r="C89" s="172">
        <v>4176</v>
      </c>
      <c r="D89" s="172">
        <v>0</v>
      </c>
      <c r="E89" s="172">
        <v>4176</v>
      </c>
      <c r="F89" s="172">
        <v>0</v>
      </c>
      <c r="G89" s="172">
        <v>0</v>
      </c>
      <c r="H89" s="172">
        <v>0</v>
      </c>
      <c r="I89" s="172">
        <v>0</v>
      </c>
      <c r="J89" s="172">
        <v>4136.2246999999998</v>
      </c>
      <c r="K89" s="172">
        <v>0</v>
      </c>
      <c r="L89" s="172">
        <v>4136.2246999999998</v>
      </c>
      <c r="M89" s="172">
        <v>0</v>
      </c>
      <c r="N89" s="172">
        <v>0</v>
      </c>
      <c r="O89" s="172">
        <v>0</v>
      </c>
      <c r="P89" s="172">
        <v>0</v>
      </c>
      <c r="Q89" s="172">
        <v>0</v>
      </c>
      <c r="R89" s="293">
        <f t="shared" si="8"/>
        <v>99.047526340996157</v>
      </c>
      <c r="S89" s="293"/>
      <c r="T89" s="293">
        <f t="shared" si="9"/>
        <v>99.047526340996157</v>
      </c>
      <c r="U89" s="293"/>
      <c r="V89" s="293"/>
    </row>
    <row r="90" spans="1:22" s="280" customFormat="1" ht="15">
      <c r="A90" s="294">
        <v>8</v>
      </c>
      <c r="B90" s="276" t="s">
        <v>448</v>
      </c>
      <c r="C90" s="172">
        <v>5871</v>
      </c>
      <c r="D90" s="172">
        <v>0</v>
      </c>
      <c r="E90" s="172">
        <v>5871</v>
      </c>
      <c r="F90" s="172">
        <v>0</v>
      </c>
      <c r="G90" s="172">
        <v>0</v>
      </c>
      <c r="H90" s="172">
        <v>0</v>
      </c>
      <c r="I90" s="172">
        <v>0</v>
      </c>
      <c r="J90" s="172">
        <v>5837.3500599999998</v>
      </c>
      <c r="K90" s="172">
        <v>0</v>
      </c>
      <c r="L90" s="172">
        <v>5837.3500599999998</v>
      </c>
      <c r="M90" s="172">
        <v>0</v>
      </c>
      <c r="N90" s="172">
        <v>0</v>
      </c>
      <c r="O90" s="172">
        <v>0</v>
      </c>
      <c r="P90" s="172">
        <v>0</v>
      </c>
      <c r="Q90" s="172">
        <v>0</v>
      </c>
      <c r="R90" s="293">
        <f t="shared" si="8"/>
        <v>99.42684483052291</v>
      </c>
      <c r="S90" s="293"/>
      <c r="T90" s="293">
        <f t="shared" si="9"/>
        <v>99.42684483052291</v>
      </c>
      <c r="U90" s="293"/>
      <c r="V90" s="293"/>
    </row>
    <row r="91" spans="1:22" s="280" customFormat="1" ht="15">
      <c r="A91" s="294">
        <v>9</v>
      </c>
      <c r="B91" s="276" t="s">
        <v>449</v>
      </c>
      <c r="C91" s="172">
        <v>7133</v>
      </c>
      <c r="D91" s="172">
        <v>0</v>
      </c>
      <c r="E91" s="172">
        <v>7133</v>
      </c>
      <c r="F91" s="172">
        <v>0</v>
      </c>
      <c r="G91" s="172">
        <v>0</v>
      </c>
      <c r="H91" s="172">
        <v>0</v>
      </c>
      <c r="I91" s="172">
        <v>0</v>
      </c>
      <c r="J91" s="172">
        <v>6960.5221929999998</v>
      </c>
      <c r="K91" s="172">
        <v>0</v>
      </c>
      <c r="L91" s="172">
        <v>6960.5221929999998</v>
      </c>
      <c r="M91" s="172">
        <v>0</v>
      </c>
      <c r="N91" s="172">
        <v>0</v>
      </c>
      <c r="O91" s="172">
        <v>0</v>
      </c>
      <c r="P91" s="172">
        <v>0</v>
      </c>
      <c r="Q91" s="172">
        <v>0</v>
      </c>
      <c r="R91" s="293">
        <f t="shared" si="8"/>
        <v>97.581973825879714</v>
      </c>
      <c r="S91" s="293"/>
      <c r="T91" s="293">
        <f t="shared" si="9"/>
        <v>97.581973825879714</v>
      </c>
      <c r="U91" s="293"/>
      <c r="V91" s="293"/>
    </row>
    <row r="92" spans="1:22" s="280" customFormat="1" ht="15">
      <c r="A92" s="294">
        <v>10</v>
      </c>
      <c r="B92" s="276" t="s">
        <v>450</v>
      </c>
      <c r="C92" s="172">
        <v>4785</v>
      </c>
      <c r="D92" s="172">
        <v>0</v>
      </c>
      <c r="E92" s="172">
        <v>4785</v>
      </c>
      <c r="F92" s="172">
        <v>0</v>
      </c>
      <c r="G92" s="172">
        <v>0</v>
      </c>
      <c r="H92" s="172">
        <v>0</v>
      </c>
      <c r="I92" s="172">
        <v>0</v>
      </c>
      <c r="J92" s="172">
        <v>4701.7160000000003</v>
      </c>
      <c r="K92" s="172">
        <v>0</v>
      </c>
      <c r="L92" s="172">
        <v>4701.7160000000003</v>
      </c>
      <c r="M92" s="172">
        <v>0</v>
      </c>
      <c r="N92" s="172">
        <v>0</v>
      </c>
      <c r="O92" s="172">
        <v>0</v>
      </c>
      <c r="P92" s="172">
        <v>0</v>
      </c>
      <c r="Q92" s="172">
        <v>0</v>
      </c>
      <c r="R92" s="293">
        <f t="shared" si="8"/>
        <v>98.259477533960307</v>
      </c>
      <c r="S92" s="293"/>
      <c r="T92" s="293">
        <f t="shared" si="9"/>
        <v>98.259477533960307</v>
      </c>
      <c r="U92" s="293"/>
      <c r="V92" s="293"/>
    </row>
    <row r="93" spans="1:22" s="280" customFormat="1" ht="15">
      <c r="A93" s="294">
        <v>11</v>
      </c>
      <c r="B93" s="276" t="s">
        <v>451</v>
      </c>
      <c r="C93" s="172">
        <v>4514</v>
      </c>
      <c r="D93" s="172">
        <v>0</v>
      </c>
      <c r="E93" s="172">
        <v>4514</v>
      </c>
      <c r="F93" s="172">
        <v>0</v>
      </c>
      <c r="G93" s="172">
        <v>0</v>
      </c>
      <c r="H93" s="172">
        <v>0</v>
      </c>
      <c r="I93" s="172">
        <v>0</v>
      </c>
      <c r="J93" s="172">
        <v>4220.8900000000003</v>
      </c>
      <c r="K93" s="172">
        <v>0</v>
      </c>
      <c r="L93" s="172">
        <v>4220.8900000000003</v>
      </c>
      <c r="M93" s="172">
        <v>0</v>
      </c>
      <c r="N93" s="172">
        <v>0</v>
      </c>
      <c r="O93" s="172">
        <v>0</v>
      </c>
      <c r="P93" s="172">
        <v>0</v>
      </c>
      <c r="Q93" s="172">
        <v>0</v>
      </c>
      <c r="R93" s="293">
        <f t="shared" si="8"/>
        <v>93.506645990252551</v>
      </c>
      <c r="S93" s="293"/>
      <c r="T93" s="293">
        <f t="shared" si="9"/>
        <v>93.506645990252551</v>
      </c>
      <c r="U93" s="293"/>
      <c r="V93" s="293"/>
    </row>
    <row r="94" spans="1:22" s="280" customFormat="1" ht="15">
      <c r="A94" s="294">
        <v>12</v>
      </c>
      <c r="B94" s="276" t="s">
        <v>452</v>
      </c>
      <c r="C94" s="172">
        <v>3536</v>
      </c>
      <c r="D94" s="172">
        <v>0</v>
      </c>
      <c r="E94" s="172">
        <v>3536</v>
      </c>
      <c r="F94" s="172">
        <v>0</v>
      </c>
      <c r="G94" s="172">
        <v>0</v>
      </c>
      <c r="H94" s="172">
        <v>0</v>
      </c>
      <c r="I94" s="172">
        <v>0</v>
      </c>
      <c r="J94" s="172">
        <v>3482.0978799999998</v>
      </c>
      <c r="K94" s="172">
        <v>0</v>
      </c>
      <c r="L94" s="172">
        <v>3482.0978799999998</v>
      </c>
      <c r="M94" s="172">
        <v>0</v>
      </c>
      <c r="N94" s="172">
        <v>0</v>
      </c>
      <c r="O94" s="172">
        <v>0</v>
      </c>
      <c r="P94" s="172">
        <v>0</v>
      </c>
      <c r="Q94" s="172">
        <v>0</v>
      </c>
      <c r="R94" s="293">
        <f t="shared" si="8"/>
        <v>98.475618778280534</v>
      </c>
      <c r="S94" s="293"/>
      <c r="T94" s="293">
        <f t="shared" si="9"/>
        <v>98.475618778280534</v>
      </c>
      <c r="U94" s="293"/>
      <c r="V94" s="293"/>
    </row>
    <row r="95" spans="1:22" s="280" customFormat="1" ht="15">
      <c r="A95" s="294">
        <v>13</v>
      </c>
      <c r="B95" s="276" t="s">
        <v>350</v>
      </c>
      <c r="C95" s="172">
        <v>114469.77899999999</v>
      </c>
      <c r="D95" s="172">
        <v>169.779</v>
      </c>
      <c r="E95" s="172">
        <v>114300</v>
      </c>
      <c r="F95" s="172">
        <v>0</v>
      </c>
      <c r="G95" s="172">
        <v>0</v>
      </c>
      <c r="H95" s="172">
        <v>0</v>
      </c>
      <c r="I95" s="172">
        <v>0</v>
      </c>
      <c r="J95" s="172">
        <v>112587.65684700001</v>
      </c>
      <c r="K95" s="172">
        <v>0</v>
      </c>
      <c r="L95" s="172">
        <v>112587.65684700001</v>
      </c>
      <c r="M95" s="172">
        <v>0</v>
      </c>
      <c r="N95" s="172">
        <v>0</v>
      </c>
      <c r="O95" s="172">
        <v>0</v>
      </c>
      <c r="P95" s="172">
        <v>0</v>
      </c>
      <c r="Q95" s="172">
        <v>1169.779</v>
      </c>
      <c r="R95" s="293">
        <f t="shared" si="8"/>
        <v>98.355791223288733</v>
      </c>
      <c r="S95" s="293">
        <f>K95/D95*100</f>
        <v>0</v>
      </c>
      <c r="T95" s="293">
        <f t="shared" si="9"/>
        <v>98.501887005249344</v>
      </c>
      <c r="U95" s="293"/>
      <c r="V95" s="293"/>
    </row>
    <row r="96" spans="1:22" s="281" customFormat="1" ht="15">
      <c r="A96" s="272" t="s">
        <v>31</v>
      </c>
      <c r="B96" s="272" t="s">
        <v>493</v>
      </c>
      <c r="C96" s="232">
        <v>1099777.9868610001</v>
      </c>
      <c r="D96" s="232">
        <v>280476.48200000002</v>
      </c>
      <c r="E96" s="232">
        <v>815575.83235100005</v>
      </c>
      <c r="F96" s="232">
        <v>3725.6725099999999</v>
      </c>
      <c r="G96" s="232">
        <v>0</v>
      </c>
      <c r="H96" s="232">
        <v>3725.6725099999999</v>
      </c>
      <c r="I96" s="232">
        <v>0</v>
      </c>
      <c r="J96" s="232">
        <v>1012642.4306</v>
      </c>
      <c r="K96" s="232">
        <v>207147.48199999999</v>
      </c>
      <c r="L96" s="232">
        <v>803334.28192500002</v>
      </c>
      <c r="M96" s="232">
        <v>2160.6666749999999</v>
      </c>
      <c r="N96" s="232">
        <v>0</v>
      </c>
      <c r="O96" s="232">
        <v>2160.6666749999999</v>
      </c>
      <c r="P96" s="232">
        <v>0</v>
      </c>
      <c r="Q96" s="232">
        <v>11365.846035</v>
      </c>
      <c r="R96" s="292">
        <f t="shared" si="8"/>
        <v>92.076986691677334</v>
      </c>
      <c r="S96" s="292">
        <f>K96/D96*100</f>
        <v>73.855561978989726</v>
      </c>
      <c r="T96" s="292">
        <f t="shared" si="9"/>
        <v>98.499029772533575</v>
      </c>
      <c r="U96" s="292">
        <f>M96/F96*100</f>
        <v>57.994004282464431</v>
      </c>
      <c r="V96" s="292"/>
    </row>
    <row r="97" spans="1:22" s="280" customFormat="1" ht="15">
      <c r="A97" s="294">
        <v>1</v>
      </c>
      <c r="B97" s="276" t="s">
        <v>355</v>
      </c>
      <c r="C97" s="172">
        <v>2600</v>
      </c>
      <c r="D97" s="172">
        <v>0</v>
      </c>
      <c r="E97" s="172">
        <v>2600</v>
      </c>
      <c r="F97" s="172">
        <v>0</v>
      </c>
      <c r="G97" s="172">
        <v>0</v>
      </c>
      <c r="H97" s="172">
        <v>0</v>
      </c>
      <c r="I97" s="172">
        <v>0</v>
      </c>
      <c r="J97" s="172">
        <v>2514.5307680000001</v>
      </c>
      <c r="K97" s="172">
        <v>0</v>
      </c>
      <c r="L97" s="172">
        <v>2514.5307680000001</v>
      </c>
      <c r="M97" s="172">
        <v>0</v>
      </c>
      <c r="N97" s="172">
        <v>0</v>
      </c>
      <c r="O97" s="172">
        <v>0</v>
      </c>
      <c r="P97" s="172">
        <v>0</v>
      </c>
      <c r="Q97" s="172">
        <v>0</v>
      </c>
      <c r="R97" s="295">
        <f t="shared" si="8"/>
        <v>96.712721846153855</v>
      </c>
      <c r="S97" s="295"/>
      <c r="T97" s="295">
        <f t="shared" si="9"/>
        <v>96.712721846153855</v>
      </c>
      <c r="U97" s="295"/>
      <c r="V97" s="295"/>
    </row>
    <row r="98" spans="1:22" s="280" customFormat="1" ht="15">
      <c r="A98" s="294">
        <v>2</v>
      </c>
      <c r="B98" s="276" t="s">
        <v>359</v>
      </c>
      <c r="C98" s="172">
        <v>421</v>
      </c>
      <c r="D98" s="172">
        <v>0</v>
      </c>
      <c r="E98" s="172">
        <v>421</v>
      </c>
      <c r="F98" s="172">
        <v>0</v>
      </c>
      <c r="G98" s="172">
        <v>0</v>
      </c>
      <c r="H98" s="172">
        <v>0</v>
      </c>
      <c r="I98" s="172">
        <v>0</v>
      </c>
      <c r="J98" s="172">
        <v>135.322</v>
      </c>
      <c r="K98" s="172">
        <v>0</v>
      </c>
      <c r="L98" s="172">
        <v>135.322</v>
      </c>
      <c r="M98" s="172">
        <v>0</v>
      </c>
      <c r="N98" s="172">
        <v>0</v>
      </c>
      <c r="O98" s="172">
        <v>0</v>
      </c>
      <c r="P98" s="172">
        <v>0</v>
      </c>
      <c r="Q98" s="172">
        <v>0</v>
      </c>
      <c r="R98" s="295">
        <f t="shared" si="8"/>
        <v>32.142992874109268</v>
      </c>
      <c r="S98" s="295"/>
      <c r="T98" s="295">
        <f t="shared" si="9"/>
        <v>32.142992874109268</v>
      </c>
      <c r="U98" s="295"/>
      <c r="V98" s="295"/>
    </row>
    <row r="99" spans="1:22" s="280" customFormat="1" ht="15">
      <c r="A99" s="282" t="s">
        <v>92</v>
      </c>
      <c r="B99" s="276" t="s">
        <v>287</v>
      </c>
      <c r="C99" s="172">
        <v>791217.032351</v>
      </c>
      <c r="D99" s="172">
        <v>0</v>
      </c>
      <c r="E99" s="172">
        <v>791217.032351</v>
      </c>
      <c r="F99" s="172">
        <v>0</v>
      </c>
      <c r="G99" s="172">
        <v>0</v>
      </c>
      <c r="H99" s="172">
        <v>0</v>
      </c>
      <c r="I99" s="172">
        <v>0</v>
      </c>
      <c r="J99" s="172">
        <v>790830.37521700002</v>
      </c>
      <c r="K99" s="172">
        <v>0</v>
      </c>
      <c r="L99" s="172">
        <v>790830.37521700002</v>
      </c>
      <c r="M99" s="172">
        <v>0</v>
      </c>
      <c r="N99" s="172">
        <v>0</v>
      </c>
      <c r="O99" s="172">
        <v>0</v>
      </c>
      <c r="P99" s="172">
        <v>0</v>
      </c>
      <c r="Q99" s="172">
        <v>0</v>
      </c>
      <c r="R99" s="293">
        <f t="shared" si="8"/>
        <v>99.951131343463246</v>
      </c>
      <c r="S99" s="293"/>
      <c r="T99" s="293">
        <f t="shared" si="9"/>
        <v>99.951131343463246</v>
      </c>
      <c r="U99" s="293"/>
      <c r="V99" s="293"/>
    </row>
    <row r="100" spans="1:22" s="280" customFormat="1" ht="15">
      <c r="A100" s="294">
        <v>4</v>
      </c>
      <c r="B100" s="276" t="s">
        <v>358</v>
      </c>
      <c r="C100" s="172">
        <v>5730.6725100000003</v>
      </c>
      <c r="D100" s="172">
        <v>0</v>
      </c>
      <c r="E100" s="172">
        <v>2215</v>
      </c>
      <c r="F100" s="172">
        <v>3515.6725099999999</v>
      </c>
      <c r="G100" s="172">
        <v>0</v>
      </c>
      <c r="H100" s="172">
        <v>3515.6725099999999</v>
      </c>
      <c r="I100" s="172">
        <v>0</v>
      </c>
      <c r="J100" s="172">
        <v>3514.8264749999998</v>
      </c>
      <c r="K100" s="172">
        <v>0</v>
      </c>
      <c r="L100" s="172">
        <v>1504.1597999999999</v>
      </c>
      <c r="M100" s="172">
        <v>2010.6666749999999</v>
      </c>
      <c r="N100" s="172">
        <v>0</v>
      </c>
      <c r="O100" s="172">
        <v>2010.6666749999999</v>
      </c>
      <c r="P100" s="172">
        <v>0</v>
      </c>
      <c r="Q100" s="172">
        <v>2215.846035</v>
      </c>
      <c r="R100" s="295">
        <f t="shared" si="8"/>
        <v>61.333577671148397</v>
      </c>
      <c r="S100" s="295"/>
      <c r="T100" s="295">
        <f t="shared" si="9"/>
        <v>67.907891647855521</v>
      </c>
      <c r="U100" s="295">
        <f>M100/F100*100</f>
        <v>57.191523649624578</v>
      </c>
      <c r="V100" s="295"/>
    </row>
    <row r="101" spans="1:22" s="280" customFormat="1" ht="30">
      <c r="A101" s="294">
        <v>5</v>
      </c>
      <c r="B101" s="276" t="s">
        <v>414</v>
      </c>
      <c r="C101" s="172">
        <v>40000</v>
      </c>
      <c r="D101" s="172">
        <v>40000</v>
      </c>
      <c r="E101" s="172">
        <v>0</v>
      </c>
      <c r="F101" s="172">
        <v>0</v>
      </c>
      <c r="G101" s="172">
        <v>0</v>
      </c>
      <c r="H101" s="172">
        <v>0</v>
      </c>
      <c r="I101" s="172">
        <v>0</v>
      </c>
      <c r="J101" s="172">
        <v>40000</v>
      </c>
      <c r="K101" s="172">
        <v>40000</v>
      </c>
      <c r="L101" s="172">
        <v>0</v>
      </c>
      <c r="M101" s="172">
        <v>0</v>
      </c>
      <c r="N101" s="172">
        <v>0</v>
      </c>
      <c r="O101" s="172">
        <v>0</v>
      </c>
      <c r="P101" s="172">
        <v>0</v>
      </c>
      <c r="Q101" s="172">
        <v>0</v>
      </c>
      <c r="R101" s="293">
        <f t="shared" si="8"/>
        <v>100</v>
      </c>
      <c r="S101" s="293">
        <f>K101/D101*100</f>
        <v>100</v>
      </c>
      <c r="T101" s="293"/>
      <c r="U101" s="293"/>
      <c r="V101" s="293"/>
    </row>
    <row r="102" spans="1:22" s="280" customFormat="1" ht="15">
      <c r="A102" s="282" t="s">
        <v>94</v>
      </c>
      <c r="B102" s="276" t="s">
        <v>361</v>
      </c>
      <c r="C102" s="172">
        <v>239895</v>
      </c>
      <c r="D102" s="172">
        <v>239895</v>
      </c>
      <c r="E102" s="172">
        <v>0</v>
      </c>
      <c r="F102" s="172">
        <v>0</v>
      </c>
      <c r="G102" s="172">
        <v>0</v>
      </c>
      <c r="H102" s="172">
        <v>0</v>
      </c>
      <c r="I102" s="172">
        <v>0</v>
      </c>
      <c r="J102" s="172">
        <v>166566</v>
      </c>
      <c r="K102" s="172">
        <v>166566</v>
      </c>
      <c r="L102" s="172">
        <v>0</v>
      </c>
      <c r="M102" s="172">
        <v>0</v>
      </c>
      <c r="N102" s="172">
        <v>0</v>
      </c>
      <c r="O102" s="172">
        <v>0</v>
      </c>
      <c r="P102" s="172">
        <v>0</v>
      </c>
      <c r="Q102" s="172">
        <v>0</v>
      </c>
      <c r="R102" s="293">
        <f t="shared" si="8"/>
        <v>69.432876883636595</v>
      </c>
      <c r="S102" s="293">
        <f>K102/D102*100</f>
        <v>69.432876883636595</v>
      </c>
      <c r="T102" s="293"/>
      <c r="U102" s="293"/>
      <c r="V102" s="293"/>
    </row>
    <row r="103" spans="1:22" s="280" customFormat="1" ht="45">
      <c r="A103" s="282" t="s">
        <v>186</v>
      </c>
      <c r="B103" s="276" t="s">
        <v>415</v>
      </c>
      <c r="C103" s="172">
        <v>581.48199999999997</v>
      </c>
      <c r="D103" s="172">
        <v>581.48199999999997</v>
      </c>
      <c r="E103" s="172">
        <v>0</v>
      </c>
      <c r="F103" s="172">
        <v>0</v>
      </c>
      <c r="G103" s="172">
        <v>0</v>
      </c>
      <c r="H103" s="172">
        <v>0</v>
      </c>
      <c r="I103" s="172">
        <v>0</v>
      </c>
      <c r="J103" s="172">
        <v>581.48199999999997</v>
      </c>
      <c r="K103" s="172">
        <v>581.48199999999997</v>
      </c>
      <c r="L103" s="172">
        <v>0</v>
      </c>
      <c r="M103" s="172">
        <v>0</v>
      </c>
      <c r="N103" s="172">
        <v>0</v>
      </c>
      <c r="O103" s="172">
        <v>0</v>
      </c>
      <c r="P103" s="172">
        <v>0</v>
      </c>
      <c r="Q103" s="172">
        <v>0</v>
      </c>
      <c r="R103" s="293">
        <f t="shared" si="8"/>
        <v>100</v>
      </c>
      <c r="S103" s="293">
        <f>K103/D103*100</f>
        <v>100</v>
      </c>
      <c r="T103" s="293"/>
      <c r="U103" s="293"/>
      <c r="V103" s="293"/>
    </row>
    <row r="104" spans="1:22" s="280" customFormat="1" ht="15">
      <c r="A104" s="294">
        <v>8</v>
      </c>
      <c r="B104" s="276" t="s">
        <v>356</v>
      </c>
      <c r="C104" s="172">
        <v>19332.8</v>
      </c>
      <c r="D104" s="172">
        <v>0</v>
      </c>
      <c r="E104" s="172">
        <v>19122.8</v>
      </c>
      <c r="F104" s="172">
        <v>210</v>
      </c>
      <c r="G104" s="172">
        <v>0</v>
      </c>
      <c r="H104" s="172">
        <v>210</v>
      </c>
      <c r="I104" s="172">
        <v>0</v>
      </c>
      <c r="J104" s="172">
        <v>8499.8941400000003</v>
      </c>
      <c r="K104" s="172">
        <v>0</v>
      </c>
      <c r="L104" s="172">
        <v>8349.8941400000003</v>
      </c>
      <c r="M104" s="172">
        <v>150</v>
      </c>
      <c r="N104" s="172">
        <v>0</v>
      </c>
      <c r="O104" s="172">
        <v>150</v>
      </c>
      <c r="P104" s="172">
        <v>0</v>
      </c>
      <c r="Q104" s="172">
        <v>9150</v>
      </c>
      <c r="R104" s="295">
        <f t="shared" si="8"/>
        <v>43.966182549863447</v>
      </c>
      <c r="S104" s="295"/>
      <c r="T104" s="295">
        <f t="shared" si="9"/>
        <v>43.66460005856883</v>
      </c>
      <c r="U104" s="295">
        <f>M104/F104*100</f>
        <v>71.428571428571431</v>
      </c>
      <c r="V104" s="295"/>
    </row>
    <row r="105" spans="1:22" s="280" customFormat="1" ht="15">
      <c r="A105" s="297" t="s">
        <v>243</v>
      </c>
      <c r="B105" s="283" t="s">
        <v>453</v>
      </c>
      <c r="C105" s="172">
        <v>40</v>
      </c>
      <c r="D105" s="172">
        <v>0</v>
      </c>
      <c r="E105" s="172">
        <v>40</v>
      </c>
      <c r="F105" s="172">
        <v>0</v>
      </c>
      <c r="G105" s="172">
        <v>0</v>
      </c>
      <c r="H105" s="172">
        <v>0</v>
      </c>
      <c r="I105" s="172">
        <v>0</v>
      </c>
      <c r="J105" s="172">
        <v>39.783000000000001</v>
      </c>
      <c r="K105" s="172">
        <v>0</v>
      </c>
      <c r="L105" s="172">
        <v>39.783000000000001</v>
      </c>
      <c r="M105" s="172">
        <v>0</v>
      </c>
      <c r="N105" s="172">
        <v>0</v>
      </c>
      <c r="O105" s="172">
        <v>0</v>
      </c>
      <c r="P105" s="172">
        <v>0</v>
      </c>
      <c r="Q105" s="172">
        <v>0</v>
      </c>
      <c r="R105" s="298">
        <f t="shared" si="8"/>
        <v>99.457499999999996</v>
      </c>
      <c r="S105" s="298"/>
      <c r="T105" s="298">
        <f t="shared" si="9"/>
        <v>99.457499999999996</v>
      </c>
      <c r="U105" s="298"/>
      <c r="V105" s="298"/>
    </row>
    <row r="106" spans="1:22" s="280" customFormat="1" ht="15">
      <c r="A106" s="284" t="s">
        <v>245</v>
      </c>
      <c r="B106" s="283" t="s">
        <v>208</v>
      </c>
      <c r="C106" s="172">
        <v>22.5</v>
      </c>
      <c r="D106" s="172">
        <v>0</v>
      </c>
      <c r="E106" s="172">
        <v>22.5</v>
      </c>
      <c r="F106" s="172">
        <v>0</v>
      </c>
      <c r="G106" s="172">
        <v>0</v>
      </c>
      <c r="H106" s="172">
        <v>0</v>
      </c>
      <c r="I106" s="172">
        <v>0</v>
      </c>
      <c r="J106" s="172">
        <v>22.5</v>
      </c>
      <c r="K106" s="172">
        <v>0</v>
      </c>
      <c r="L106" s="172">
        <v>22.5</v>
      </c>
      <c r="M106" s="172">
        <v>0</v>
      </c>
      <c r="N106" s="172">
        <v>0</v>
      </c>
      <c r="O106" s="172">
        <v>0</v>
      </c>
      <c r="P106" s="172">
        <v>0</v>
      </c>
      <c r="Q106" s="172">
        <v>0</v>
      </c>
      <c r="R106" s="299">
        <f t="shared" si="8"/>
        <v>100</v>
      </c>
      <c r="S106" s="299"/>
      <c r="T106" s="299">
        <f t="shared" si="9"/>
        <v>100</v>
      </c>
      <c r="U106" s="299"/>
      <c r="V106" s="299"/>
    </row>
    <row r="107" spans="1:22" s="280" customFormat="1" ht="15">
      <c r="A107" s="297" t="s">
        <v>494</v>
      </c>
      <c r="B107" s="283" t="s">
        <v>454</v>
      </c>
      <c r="C107" s="172">
        <v>30</v>
      </c>
      <c r="D107" s="172">
        <v>0</v>
      </c>
      <c r="E107" s="172">
        <v>30</v>
      </c>
      <c r="F107" s="172">
        <v>0</v>
      </c>
      <c r="G107" s="172">
        <v>0</v>
      </c>
      <c r="H107" s="172">
        <v>0</v>
      </c>
      <c r="I107" s="172">
        <v>0</v>
      </c>
      <c r="J107" s="172">
        <v>30</v>
      </c>
      <c r="K107" s="172">
        <v>0</v>
      </c>
      <c r="L107" s="172">
        <v>30</v>
      </c>
      <c r="M107" s="172">
        <v>0</v>
      </c>
      <c r="N107" s="172">
        <v>0</v>
      </c>
      <c r="O107" s="172">
        <v>0</v>
      </c>
      <c r="P107" s="172">
        <v>0</v>
      </c>
      <c r="Q107" s="172">
        <v>0</v>
      </c>
      <c r="R107" s="299">
        <f t="shared" si="8"/>
        <v>100</v>
      </c>
      <c r="S107" s="299"/>
      <c r="T107" s="299">
        <f t="shared" si="9"/>
        <v>100</v>
      </c>
      <c r="U107" s="299"/>
      <c r="V107" s="299"/>
    </row>
    <row r="108" spans="1:22" s="280" customFormat="1" ht="15">
      <c r="A108" s="284" t="s">
        <v>495</v>
      </c>
      <c r="B108" s="283" t="s">
        <v>455</v>
      </c>
      <c r="C108" s="172">
        <v>50</v>
      </c>
      <c r="D108" s="172">
        <v>0</v>
      </c>
      <c r="E108" s="172">
        <v>50</v>
      </c>
      <c r="F108" s="172">
        <v>0</v>
      </c>
      <c r="G108" s="172">
        <v>0</v>
      </c>
      <c r="H108" s="172">
        <v>0</v>
      </c>
      <c r="I108" s="172">
        <v>0</v>
      </c>
      <c r="J108" s="172">
        <v>49.998480000000001</v>
      </c>
      <c r="K108" s="172">
        <v>0</v>
      </c>
      <c r="L108" s="172">
        <v>49.998480000000001</v>
      </c>
      <c r="M108" s="172">
        <v>0</v>
      </c>
      <c r="N108" s="172">
        <v>0</v>
      </c>
      <c r="O108" s="172">
        <v>0</v>
      </c>
      <c r="P108" s="172">
        <v>0</v>
      </c>
      <c r="Q108" s="172">
        <v>0</v>
      </c>
      <c r="R108" s="299">
        <f t="shared" si="8"/>
        <v>99.996960000000001</v>
      </c>
      <c r="S108" s="299"/>
      <c r="T108" s="299">
        <f t="shared" si="9"/>
        <v>99.996960000000001</v>
      </c>
      <c r="U108" s="299"/>
      <c r="V108" s="299"/>
    </row>
    <row r="109" spans="1:22" s="280" customFormat="1" ht="15">
      <c r="A109" s="297" t="s">
        <v>496</v>
      </c>
      <c r="B109" s="283" t="s">
        <v>456</v>
      </c>
      <c r="C109" s="172">
        <v>2</v>
      </c>
      <c r="D109" s="172">
        <v>0</v>
      </c>
      <c r="E109" s="172">
        <v>2</v>
      </c>
      <c r="F109" s="172">
        <v>0</v>
      </c>
      <c r="G109" s="172">
        <v>0</v>
      </c>
      <c r="H109" s="172">
        <v>0</v>
      </c>
      <c r="I109" s="172">
        <v>0</v>
      </c>
      <c r="J109" s="172">
        <v>2</v>
      </c>
      <c r="K109" s="172">
        <v>0</v>
      </c>
      <c r="L109" s="172">
        <v>2</v>
      </c>
      <c r="M109" s="172">
        <v>0</v>
      </c>
      <c r="N109" s="172">
        <v>0</v>
      </c>
      <c r="O109" s="172">
        <v>0</v>
      </c>
      <c r="P109" s="172">
        <v>0</v>
      </c>
      <c r="Q109" s="172">
        <v>0</v>
      </c>
      <c r="R109" s="299">
        <f t="shared" si="8"/>
        <v>100</v>
      </c>
      <c r="S109" s="299"/>
      <c r="T109" s="299">
        <f t="shared" si="9"/>
        <v>100</v>
      </c>
      <c r="U109" s="299"/>
      <c r="V109" s="299"/>
    </row>
    <row r="110" spans="1:22" s="280" customFormat="1" ht="30">
      <c r="A110" s="284" t="s">
        <v>497</v>
      </c>
      <c r="B110" s="283" t="s">
        <v>458</v>
      </c>
      <c r="C110" s="172">
        <v>1962</v>
      </c>
      <c r="D110" s="172">
        <v>0</v>
      </c>
      <c r="E110" s="172">
        <v>1962</v>
      </c>
      <c r="F110" s="172">
        <v>0</v>
      </c>
      <c r="G110" s="172">
        <v>0</v>
      </c>
      <c r="H110" s="172">
        <v>0</v>
      </c>
      <c r="I110" s="172">
        <v>0</v>
      </c>
      <c r="J110" s="172">
        <v>1962</v>
      </c>
      <c r="K110" s="172">
        <v>0</v>
      </c>
      <c r="L110" s="172">
        <v>1962</v>
      </c>
      <c r="M110" s="172">
        <v>0</v>
      </c>
      <c r="N110" s="172">
        <v>0</v>
      </c>
      <c r="O110" s="172">
        <v>0</v>
      </c>
      <c r="P110" s="172">
        <v>0</v>
      </c>
      <c r="Q110" s="172">
        <v>0</v>
      </c>
      <c r="R110" s="299">
        <f t="shared" si="8"/>
        <v>100</v>
      </c>
      <c r="S110" s="299"/>
      <c r="T110" s="299">
        <f t="shared" si="9"/>
        <v>100</v>
      </c>
      <c r="U110" s="299"/>
      <c r="V110" s="299"/>
    </row>
    <row r="111" spans="1:22" s="280" customFormat="1" ht="15">
      <c r="A111" s="297" t="s">
        <v>498</v>
      </c>
      <c r="B111" s="283" t="s">
        <v>457</v>
      </c>
      <c r="C111" s="172">
        <v>158</v>
      </c>
      <c r="D111" s="172">
        <v>0</v>
      </c>
      <c r="E111" s="172">
        <v>158</v>
      </c>
      <c r="F111" s="172">
        <v>0</v>
      </c>
      <c r="G111" s="172">
        <v>0</v>
      </c>
      <c r="H111" s="172">
        <v>0</v>
      </c>
      <c r="I111" s="172">
        <v>0</v>
      </c>
      <c r="J111" s="172">
        <v>158</v>
      </c>
      <c r="K111" s="172">
        <v>0</v>
      </c>
      <c r="L111" s="172">
        <v>158</v>
      </c>
      <c r="M111" s="172">
        <v>0</v>
      </c>
      <c r="N111" s="172">
        <v>0</v>
      </c>
      <c r="O111" s="172">
        <v>0</v>
      </c>
      <c r="P111" s="172">
        <v>0</v>
      </c>
      <c r="Q111" s="172">
        <v>0</v>
      </c>
      <c r="R111" s="299">
        <f t="shared" si="8"/>
        <v>100</v>
      </c>
      <c r="S111" s="299"/>
      <c r="T111" s="299">
        <f t="shared" si="9"/>
        <v>100</v>
      </c>
      <c r="U111" s="299"/>
      <c r="V111" s="299"/>
    </row>
    <row r="112" spans="1:22" s="280" customFormat="1" ht="30">
      <c r="A112" s="284" t="s">
        <v>499</v>
      </c>
      <c r="B112" s="283" t="s">
        <v>459</v>
      </c>
      <c r="C112" s="172">
        <v>369</v>
      </c>
      <c r="D112" s="172">
        <v>0</v>
      </c>
      <c r="E112" s="172">
        <v>369</v>
      </c>
      <c r="F112" s="172">
        <v>0</v>
      </c>
      <c r="G112" s="172">
        <v>0</v>
      </c>
      <c r="H112" s="172">
        <v>0</v>
      </c>
      <c r="I112" s="172">
        <v>0</v>
      </c>
      <c r="J112" s="172">
        <v>369</v>
      </c>
      <c r="K112" s="172">
        <v>0</v>
      </c>
      <c r="L112" s="172">
        <v>369</v>
      </c>
      <c r="M112" s="172">
        <v>0</v>
      </c>
      <c r="N112" s="172">
        <v>0</v>
      </c>
      <c r="O112" s="172">
        <v>0</v>
      </c>
      <c r="P112" s="172">
        <v>0</v>
      </c>
      <c r="Q112" s="172">
        <v>0</v>
      </c>
      <c r="R112" s="299">
        <f t="shared" si="8"/>
        <v>100</v>
      </c>
      <c r="S112" s="299"/>
      <c r="T112" s="299">
        <f t="shared" si="9"/>
        <v>100</v>
      </c>
      <c r="U112" s="299"/>
      <c r="V112" s="299"/>
    </row>
    <row r="113" spans="1:22" s="280" customFormat="1" ht="30">
      <c r="A113" s="297" t="s">
        <v>500</v>
      </c>
      <c r="B113" s="283" t="s">
        <v>501</v>
      </c>
      <c r="C113" s="172">
        <v>1254</v>
      </c>
      <c r="D113" s="172">
        <v>0</v>
      </c>
      <c r="E113" s="172">
        <v>1254</v>
      </c>
      <c r="F113" s="172">
        <v>0</v>
      </c>
      <c r="G113" s="172">
        <v>0</v>
      </c>
      <c r="H113" s="172">
        <v>0</v>
      </c>
      <c r="I113" s="172">
        <v>0</v>
      </c>
      <c r="J113" s="172">
        <v>1243.7126599999999</v>
      </c>
      <c r="K113" s="172">
        <v>0</v>
      </c>
      <c r="L113" s="172">
        <v>1243.7126599999999</v>
      </c>
      <c r="M113" s="172">
        <v>0</v>
      </c>
      <c r="N113" s="172">
        <v>0</v>
      </c>
      <c r="O113" s="172">
        <v>0</v>
      </c>
      <c r="P113" s="172">
        <v>0</v>
      </c>
      <c r="Q113" s="172">
        <v>0</v>
      </c>
      <c r="R113" s="299">
        <f t="shared" si="8"/>
        <v>99.17963795853268</v>
      </c>
      <c r="S113" s="299"/>
      <c r="T113" s="299">
        <f t="shared" si="9"/>
        <v>99.17963795853268</v>
      </c>
      <c r="U113" s="299"/>
      <c r="V113" s="299"/>
    </row>
    <row r="114" spans="1:22" s="280" customFormat="1" ht="15">
      <c r="A114" s="284" t="s">
        <v>502</v>
      </c>
      <c r="B114" s="283" t="s">
        <v>460</v>
      </c>
      <c r="C114" s="172">
        <v>1.5</v>
      </c>
      <c r="D114" s="172">
        <v>0</v>
      </c>
      <c r="E114" s="172">
        <v>1.5</v>
      </c>
      <c r="F114" s="172">
        <v>0</v>
      </c>
      <c r="G114" s="172">
        <v>0</v>
      </c>
      <c r="H114" s="172">
        <v>0</v>
      </c>
      <c r="I114" s="172">
        <v>0</v>
      </c>
      <c r="J114" s="172">
        <v>1.5</v>
      </c>
      <c r="K114" s="172">
        <v>0</v>
      </c>
      <c r="L114" s="172">
        <v>1.5</v>
      </c>
      <c r="M114" s="172">
        <v>0</v>
      </c>
      <c r="N114" s="172">
        <v>0</v>
      </c>
      <c r="O114" s="172">
        <v>0</v>
      </c>
      <c r="P114" s="172">
        <v>0</v>
      </c>
      <c r="Q114" s="172">
        <v>0</v>
      </c>
      <c r="R114" s="299">
        <f t="shared" si="8"/>
        <v>100</v>
      </c>
      <c r="S114" s="299"/>
      <c r="T114" s="299">
        <f t="shared" si="9"/>
        <v>100</v>
      </c>
      <c r="U114" s="299"/>
      <c r="V114" s="299"/>
    </row>
    <row r="115" spans="1:22" s="280" customFormat="1" ht="15">
      <c r="A115" s="284" t="s">
        <v>503</v>
      </c>
      <c r="B115" s="283" t="s">
        <v>504</v>
      </c>
      <c r="C115" s="172">
        <v>1</v>
      </c>
      <c r="D115" s="172">
        <v>0</v>
      </c>
      <c r="E115" s="172">
        <v>1</v>
      </c>
      <c r="F115" s="172">
        <v>0</v>
      </c>
      <c r="G115" s="172">
        <v>0</v>
      </c>
      <c r="H115" s="172">
        <v>0</v>
      </c>
      <c r="I115" s="172">
        <v>0</v>
      </c>
      <c r="J115" s="172">
        <v>1</v>
      </c>
      <c r="K115" s="172">
        <v>0</v>
      </c>
      <c r="L115" s="172">
        <v>1</v>
      </c>
      <c r="M115" s="172">
        <v>0</v>
      </c>
      <c r="N115" s="172">
        <v>0</v>
      </c>
      <c r="O115" s="172">
        <v>0</v>
      </c>
      <c r="P115" s="172">
        <v>0</v>
      </c>
      <c r="Q115" s="172">
        <v>0</v>
      </c>
      <c r="R115" s="299">
        <f t="shared" si="8"/>
        <v>100</v>
      </c>
      <c r="S115" s="299"/>
      <c r="T115" s="299">
        <f t="shared" si="9"/>
        <v>100</v>
      </c>
      <c r="U115" s="299"/>
      <c r="V115" s="299"/>
    </row>
    <row r="116" spans="1:22" s="280" customFormat="1" ht="15">
      <c r="A116" s="284" t="s">
        <v>505</v>
      </c>
      <c r="B116" s="283" t="s">
        <v>506</v>
      </c>
      <c r="C116" s="172">
        <v>1.5</v>
      </c>
      <c r="D116" s="172">
        <v>0</v>
      </c>
      <c r="E116" s="172">
        <v>1.5</v>
      </c>
      <c r="F116" s="172">
        <v>0</v>
      </c>
      <c r="G116" s="172">
        <v>0</v>
      </c>
      <c r="H116" s="172">
        <v>0</v>
      </c>
      <c r="I116" s="172">
        <v>0</v>
      </c>
      <c r="J116" s="172">
        <v>1.5</v>
      </c>
      <c r="K116" s="172">
        <v>0</v>
      </c>
      <c r="L116" s="172">
        <v>1.5</v>
      </c>
      <c r="M116" s="172">
        <v>0</v>
      </c>
      <c r="N116" s="172">
        <v>0</v>
      </c>
      <c r="O116" s="172">
        <v>0</v>
      </c>
      <c r="P116" s="172">
        <v>0</v>
      </c>
      <c r="Q116" s="172">
        <v>0</v>
      </c>
      <c r="R116" s="299">
        <f t="shared" si="8"/>
        <v>100</v>
      </c>
      <c r="S116" s="299"/>
      <c r="T116" s="299">
        <f t="shared" si="9"/>
        <v>100</v>
      </c>
      <c r="U116" s="299"/>
      <c r="V116" s="299"/>
    </row>
    <row r="117" spans="1:22" s="280" customFormat="1" ht="15">
      <c r="A117" s="284" t="s">
        <v>507</v>
      </c>
      <c r="B117" s="283" t="s">
        <v>461</v>
      </c>
      <c r="C117" s="172">
        <v>1</v>
      </c>
      <c r="D117" s="172">
        <v>0</v>
      </c>
      <c r="E117" s="172">
        <v>1</v>
      </c>
      <c r="F117" s="172">
        <v>0</v>
      </c>
      <c r="G117" s="172">
        <v>0</v>
      </c>
      <c r="H117" s="172">
        <v>0</v>
      </c>
      <c r="I117" s="172">
        <v>0</v>
      </c>
      <c r="J117" s="172">
        <v>1</v>
      </c>
      <c r="K117" s="172">
        <v>0</v>
      </c>
      <c r="L117" s="172">
        <v>1</v>
      </c>
      <c r="M117" s="172">
        <v>0</v>
      </c>
      <c r="N117" s="172">
        <v>0</v>
      </c>
      <c r="O117" s="172">
        <v>0</v>
      </c>
      <c r="P117" s="172">
        <v>0</v>
      </c>
      <c r="Q117" s="172">
        <v>0</v>
      </c>
      <c r="R117" s="299">
        <f t="shared" si="8"/>
        <v>100</v>
      </c>
      <c r="S117" s="299"/>
      <c r="T117" s="299">
        <f t="shared" si="9"/>
        <v>100</v>
      </c>
      <c r="U117" s="299"/>
      <c r="V117" s="299"/>
    </row>
    <row r="118" spans="1:22" s="280" customFormat="1" ht="30">
      <c r="A118" s="284" t="s">
        <v>508</v>
      </c>
      <c r="B118" s="283" t="s">
        <v>462</v>
      </c>
      <c r="C118" s="172">
        <v>80</v>
      </c>
      <c r="D118" s="172">
        <v>0</v>
      </c>
      <c r="E118" s="172">
        <v>80</v>
      </c>
      <c r="F118" s="172">
        <v>0</v>
      </c>
      <c r="G118" s="172">
        <v>0</v>
      </c>
      <c r="H118" s="172">
        <v>0</v>
      </c>
      <c r="I118" s="172">
        <v>0</v>
      </c>
      <c r="J118" s="172">
        <v>80</v>
      </c>
      <c r="K118" s="172">
        <v>0</v>
      </c>
      <c r="L118" s="172">
        <v>80</v>
      </c>
      <c r="M118" s="172">
        <v>0</v>
      </c>
      <c r="N118" s="172">
        <v>0</v>
      </c>
      <c r="O118" s="172">
        <v>0</v>
      </c>
      <c r="P118" s="172">
        <v>0</v>
      </c>
      <c r="Q118" s="172">
        <v>0</v>
      </c>
      <c r="R118" s="299">
        <f t="shared" si="8"/>
        <v>100</v>
      </c>
      <c r="S118" s="299"/>
      <c r="T118" s="299">
        <f t="shared" si="9"/>
        <v>100</v>
      </c>
      <c r="U118" s="299"/>
      <c r="V118" s="299"/>
    </row>
    <row r="119" spans="1:22" s="277" customFormat="1" ht="15">
      <c r="A119" s="284" t="s">
        <v>509</v>
      </c>
      <c r="B119" s="283" t="s">
        <v>463</v>
      </c>
      <c r="C119" s="172">
        <v>25</v>
      </c>
      <c r="D119" s="172">
        <v>0</v>
      </c>
      <c r="E119" s="172">
        <v>25</v>
      </c>
      <c r="F119" s="172">
        <v>0</v>
      </c>
      <c r="G119" s="172">
        <v>0</v>
      </c>
      <c r="H119" s="172">
        <v>0</v>
      </c>
      <c r="I119" s="172">
        <v>0</v>
      </c>
      <c r="J119" s="172">
        <v>25</v>
      </c>
      <c r="K119" s="172">
        <v>0</v>
      </c>
      <c r="L119" s="172">
        <v>25</v>
      </c>
      <c r="M119" s="172">
        <v>0</v>
      </c>
      <c r="N119" s="172">
        <v>0</v>
      </c>
      <c r="O119" s="172">
        <v>0</v>
      </c>
      <c r="P119" s="172">
        <v>0</v>
      </c>
      <c r="Q119" s="172">
        <v>0</v>
      </c>
      <c r="R119" s="299">
        <f t="shared" si="8"/>
        <v>100</v>
      </c>
      <c r="S119" s="299"/>
      <c r="T119" s="299">
        <f t="shared" si="9"/>
        <v>100</v>
      </c>
      <c r="U119" s="299"/>
      <c r="V119" s="299"/>
    </row>
    <row r="120" spans="1:22" s="277" customFormat="1" ht="15">
      <c r="A120" s="284" t="s">
        <v>510</v>
      </c>
      <c r="B120" s="283" t="s">
        <v>464</v>
      </c>
      <c r="C120" s="172">
        <v>33.5</v>
      </c>
      <c r="D120" s="172">
        <v>0</v>
      </c>
      <c r="E120" s="172">
        <v>33.5</v>
      </c>
      <c r="F120" s="172">
        <v>0</v>
      </c>
      <c r="G120" s="172">
        <v>0</v>
      </c>
      <c r="H120" s="172">
        <v>0</v>
      </c>
      <c r="I120" s="172">
        <v>0</v>
      </c>
      <c r="J120" s="172">
        <v>33.5</v>
      </c>
      <c r="K120" s="172">
        <v>0</v>
      </c>
      <c r="L120" s="172">
        <v>33.5</v>
      </c>
      <c r="M120" s="172">
        <v>0</v>
      </c>
      <c r="N120" s="172">
        <v>0</v>
      </c>
      <c r="O120" s="172">
        <v>0</v>
      </c>
      <c r="P120" s="172">
        <v>0</v>
      </c>
      <c r="Q120" s="172">
        <v>0</v>
      </c>
      <c r="R120" s="299">
        <f t="shared" si="8"/>
        <v>100</v>
      </c>
      <c r="S120" s="299"/>
      <c r="T120" s="299">
        <f t="shared" si="9"/>
        <v>100</v>
      </c>
      <c r="U120" s="299"/>
      <c r="V120" s="299"/>
    </row>
    <row r="121" spans="1:22" s="277" customFormat="1" ht="15">
      <c r="A121" s="284" t="s">
        <v>511</v>
      </c>
      <c r="B121" s="283" t="s">
        <v>465</v>
      </c>
      <c r="C121" s="172">
        <v>44.5</v>
      </c>
      <c r="D121" s="172">
        <v>0</v>
      </c>
      <c r="E121" s="172">
        <v>44.5</v>
      </c>
      <c r="F121" s="172">
        <v>0</v>
      </c>
      <c r="G121" s="172">
        <v>0</v>
      </c>
      <c r="H121" s="172">
        <v>0</v>
      </c>
      <c r="I121" s="172">
        <v>0</v>
      </c>
      <c r="J121" s="172">
        <v>44.5</v>
      </c>
      <c r="K121" s="172">
        <v>0</v>
      </c>
      <c r="L121" s="172">
        <v>44.5</v>
      </c>
      <c r="M121" s="172">
        <v>0</v>
      </c>
      <c r="N121" s="172">
        <v>0</v>
      </c>
      <c r="O121" s="172">
        <v>0</v>
      </c>
      <c r="P121" s="172">
        <v>0</v>
      </c>
      <c r="Q121" s="172">
        <v>0</v>
      </c>
      <c r="R121" s="299">
        <f t="shared" si="8"/>
        <v>100</v>
      </c>
      <c r="S121" s="299"/>
      <c r="T121" s="299">
        <f t="shared" si="9"/>
        <v>100</v>
      </c>
      <c r="U121" s="299"/>
      <c r="V121" s="299"/>
    </row>
    <row r="122" spans="1:22" s="277" customFormat="1" ht="15">
      <c r="A122" s="284" t="s">
        <v>512</v>
      </c>
      <c r="B122" s="283" t="s">
        <v>466</v>
      </c>
      <c r="C122" s="172">
        <v>18</v>
      </c>
      <c r="D122" s="172">
        <v>0</v>
      </c>
      <c r="E122" s="172">
        <v>18</v>
      </c>
      <c r="F122" s="172">
        <v>0</v>
      </c>
      <c r="G122" s="172">
        <v>0</v>
      </c>
      <c r="H122" s="172">
        <v>0</v>
      </c>
      <c r="I122" s="172">
        <v>0</v>
      </c>
      <c r="J122" s="172">
        <v>18</v>
      </c>
      <c r="K122" s="172">
        <v>0</v>
      </c>
      <c r="L122" s="172">
        <v>18</v>
      </c>
      <c r="M122" s="172">
        <v>0</v>
      </c>
      <c r="N122" s="172">
        <v>0</v>
      </c>
      <c r="O122" s="172">
        <v>0</v>
      </c>
      <c r="P122" s="172">
        <v>0</v>
      </c>
      <c r="Q122" s="172">
        <v>0</v>
      </c>
      <c r="R122" s="299">
        <f t="shared" si="8"/>
        <v>100</v>
      </c>
      <c r="S122" s="299"/>
      <c r="T122" s="299">
        <f t="shared" si="9"/>
        <v>100</v>
      </c>
      <c r="U122" s="299"/>
      <c r="V122" s="299"/>
    </row>
    <row r="123" spans="1:22" s="277" customFormat="1" ht="15">
      <c r="A123" s="284" t="s">
        <v>513</v>
      </c>
      <c r="B123" s="283" t="s">
        <v>382</v>
      </c>
      <c r="C123" s="172">
        <v>259.5</v>
      </c>
      <c r="D123" s="172">
        <v>0</v>
      </c>
      <c r="E123" s="172">
        <v>109.5</v>
      </c>
      <c r="F123" s="172">
        <v>150</v>
      </c>
      <c r="G123" s="172">
        <v>0</v>
      </c>
      <c r="H123" s="172">
        <v>150</v>
      </c>
      <c r="I123" s="172">
        <v>0</v>
      </c>
      <c r="J123" s="172">
        <v>259.5</v>
      </c>
      <c r="K123" s="172">
        <v>0</v>
      </c>
      <c r="L123" s="172">
        <v>109.5</v>
      </c>
      <c r="M123" s="172">
        <v>150</v>
      </c>
      <c r="N123" s="172">
        <v>0</v>
      </c>
      <c r="O123" s="172">
        <v>150</v>
      </c>
      <c r="P123" s="172">
        <v>0</v>
      </c>
      <c r="Q123" s="172">
        <v>0</v>
      </c>
      <c r="R123" s="299">
        <f t="shared" si="8"/>
        <v>100</v>
      </c>
      <c r="S123" s="299"/>
      <c r="T123" s="299">
        <f t="shared" si="9"/>
        <v>100</v>
      </c>
      <c r="U123" s="299">
        <f>M123/F123*100</f>
        <v>100</v>
      </c>
      <c r="V123" s="299"/>
    </row>
    <row r="124" spans="1:22" s="277" customFormat="1" ht="15">
      <c r="A124" s="284" t="s">
        <v>514</v>
      </c>
      <c r="B124" s="283" t="s">
        <v>467</v>
      </c>
      <c r="C124" s="172">
        <v>558.29999999999995</v>
      </c>
      <c r="D124" s="172">
        <v>0</v>
      </c>
      <c r="E124" s="172">
        <v>558.29999999999995</v>
      </c>
      <c r="F124" s="172">
        <v>0</v>
      </c>
      <c r="G124" s="172">
        <v>0</v>
      </c>
      <c r="H124" s="172">
        <v>0</v>
      </c>
      <c r="I124" s="172">
        <v>0</v>
      </c>
      <c r="J124" s="172">
        <v>397.9</v>
      </c>
      <c r="K124" s="172">
        <v>0</v>
      </c>
      <c r="L124" s="172">
        <v>397.9</v>
      </c>
      <c r="M124" s="172">
        <v>0</v>
      </c>
      <c r="N124" s="172">
        <v>0</v>
      </c>
      <c r="O124" s="172">
        <v>0</v>
      </c>
      <c r="P124" s="172">
        <v>0</v>
      </c>
      <c r="Q124" s="172">
        <v>150</v>
      </c>
      <c r="R124" s="299">
        <f t="shared" si="8"/>
        <v>71.269926562779872</v>
      </c>
      <c r="S124" s="299"/>
      <c r="T124" s="299">
        <f t="shared" si="9"/>
        <v>71.269926562779872</v>
      </c>
      <c r="U124" s="299"/>
      <c r="V124" s="299"/>
    </row>
    <row r="125" spans="1:22" s="277" customFormat="1" ht="15">
      <c r="A125" s="284" t="s">
        <v>515</v>
      </c>
      <c r="B125" s="283" t="s">
        <v>320</v>
      </c>
      <c r="C125" s="172">
        <v>21</v>
      </c>
      <c r="D125" s="172">
        <v>0</v>
      </c>
      <c r="E125" s="172">
        <v>21</v>
      </c>
      <c r="F125" s="172">
        <v>0</v>
      </c>
      <c r="G125" s="172">
        <v>0</v>
      </c>
      <c r="H125" s="172">
        <v>0</v>
      </c>
      <c r="I125" s="172">
        <v>0</v>
      </c>
      <c r="J125" s="172">
        <v>21</v>
      </c>
      <c r="K125" s="172">
        <v>0</v>
      </c>
      <c r="L125" s="172">
        <v>21</v>
      </c>
      <c r="M125" s="172">
        <v>0</v>
      </c>
      <c r="N125" s="172">
        <v>0</v>
      </c>
      <c r="O125" s="172">
        <v>0</v>
      </c>
      <c r="P125" s="172">
        <v>0</v>
      </c>
      <c r="Q125" s="172">
        <v>0</v>
      </c>
      <c r="R125" s="299">
        <f t="shared" si="8"/>
        <v>100</v>
      </c>
      <c r="S125" s="299"/>
      <c r="T125" s="299">
        <f t="shared" si="9"/>
        <v>100</v>
      </c>
      <c r="U125" s="299"/>
      <c r="V125" s="299"/>
    </row>
    <row r="126" spans="1:22" s="277" customFormat="1" ht="15">
      <c r="A126" s="284" t="s">
        <v>516</v>
      </c>
      <c r="B126" s="283" t="s">
        <v>468</v>
      </c>
      <c r="C126" s="172">
        <v>60</v>
      </c>
      <c r="D126" s="172">
        <v>0</v>
      </c>
      <c r="E126" s="172">
        <v>0</v>
      </c>
      <c r="F126" s="172">
        <v>60</v>
      </c>
      <c r="G126" s="172">
        <v>0</v>
      </c>
      <c r="H126" s="172">
        <v>60</v>
      </c>
      <c r="I126" s="172">
        <v>0</v>
      </c>
      <c r="J126" s="172">
        <v>0</v>
      </c>
      <c r="K126" s="172">
        <v>0</v>
      </c>
      <c r="L126" s="172">
        <v>0</v>
      </c>
      <c r="M126" s="172">
        <v>0</v>
      </c>
      <c r="N126" s="172">
        <v>0</v>
      </c>
      <c r="O126" s="172">
        <v>0</v>
      </c>
      <c r="P126" s="172">
        <v>0</v>
      </c>
      <c r="Q126" s="172">
        <v>0</v>
      </c>
      <c r="R126" s="299">
        <f t="shared" si="8"/>
        <v>0</v>
      </c>
      <c r="S126" s="299"/>
      <c r="T126" s="299"/>
      <c r="U126" s="299">
        <f>M126/F126*100</f>
        <v>0</v>
      </c>
      <c r="V126" s="299"/>
    </row>
    <row r="127" spans="1:22" s="277" customFormat="1" ht="15">
      <c r="A127" s="284" t="s">
        <v>517</v>
      </c>
      <c r="B127" s="283" t="s">
        <v>469</v>
      </c>
      <c r="C127" s="172">
        <v>19.5</v>
      </c>
      <c r="D127" s="172">
        <v>0</v>
      </c>
      <c r="E127" s="172">
        <v>19.5</v>
      </c>
      <c r="F127" s="172">
        <v>0</v>
      </c>
      <c r="G127" s="172">
        <v>0</v>
      </c>
      <c r="H127" s="172">
        <v>0</v>
      </c>
      <c r="I127" s="172">
        <v>0</v>
      </c>
      <c r="J127" s="172">
        <v>19.5</v>
      </c>
      <c r="K127" s="172">
        <v>0</v>
      </c>
      <c r="L127" s="172">
        <v>19.5</v>
      </c>
      <c r="M127" s="172">
        <v>0</v>
      </c>
      <c r="N127" s="172">
        <v>0</v>
      </c>
      <c r="O127" s="172">
        <v>0</v>
      </c>
      <c r="P127" s="172">
        <v>0</v>
      </c>
      <c r="Q127" s="172">
        <v>0</v>
      </c>
      <c r="R127" s="299">
        <f t="shared" si="8"/>
        <v>100</v>
      </c>
      <c r="S127" s="299"/>
      <c r="T127" s="299">
        <f t="shared" si="9"/>
        <v>100</v>
      </c>
      <c r="U127" s="299"/>
      <c r="V127" s="299"/>
    </row>
    <row r="128" spans="1:22" s="277" customFormat="1" ht="15">
      <c r="A128" s="284" t="s">
        <v>518</v>
      </c>
      <c r="B128" s="283" t="s">
        <v>288</v>
      </c>
      <c r="C128" s="172">
        <v>12.5</v>
      </c>
      <c r="D128" s="172">
        <v>0</v>
      </c>
      <c r="E128" s="172">
        <v>12.5</v>
      </c>
      <c r="F128" s="172">
        <v>0</v>
      </c>
      <c r="G128" s="172">
        <v>0</v>
      </c>
      <c r="H128" s="172">
        <v>0</v>
      </c>
      <c r="I128" s="172">
        <v>0</v>
      </c>
      <c r="J128" s="172">
        <v>12.5</v>
      </c>
      <c r="K128" s="172">
        <v>0</v>
      </c>
      <c r="L128" s="172">
        <v>12.5</v>
      </c>
      <c r="M128" s="172">
        <v>0</v>
      </c>
      <c r="N128" s="172">
        <v>0</v>
      </c>
      <c r="O128" s="172">
        <v>0</v>
      </c>
      <c r="P128" s="172">
        <v>0</v>
      </c>
      <c r="Q128" s="172">
        <v>0</v>
      </c>
      <c r="R128" s="299">
        <f t="shared" si="8"/>
        <v>100</v>
      </c>
      <c r="S128" s="299"/>
      <c r="T128" s="299">
        <f t="shared" si="9"/>
        <v>100</v>
      </c>
      <c r="U128" s="299"/>
      <c r="V128" s="299"/>
    </row>
    <row r="129" spans="1:22" s="277" customFormat="1" ht="15">
      <c r="A129" s="284" t="s">
        <v>519</v>
      </c>
      <c r="B129" s="283" t="s">
        <v>321</v>
      </c>
      <c r="C129" s="172">
        <v>188</v>
      </c>
      <c r="D129" s="172">
        <v>0</v>
      </c>
      <c r="E129" s="172">
        <v>188</v>
      </c>
      <c r="F129" s="172">
        <v>0</v>
      </c>
      <c r="G129" s="172">
        <v>0</v>
      </c>
      <c r="H129" s="172">
        <v>0</v>
      </c>
      <c r="I129" s="172">
        <v>0</v>
      </c>
      <c r="J129" s="172">
        <v>188</v>
      </c>
      <c r="K129" s="172">
        <v>0</v>
      </c>
      <c r="L129" s="172">
        <v>188</v>
      </c>
      <c r="M129" s="172">
        <v>0</v>
      </c>
      <c r="N129" s="172">
        <v>0</v>
      </c>
      <c r="O129" s="172">
        <v>0</v>
      </c>
      <c r="P129" s="172">
        <v>0</v>
      </c>
      <c r="Q129" s="172">
        <v>0</v>
      </c>
      <c r="R129" s="299">
        <f t="shared" si="8"/>
        <v>100</v>
      </c>
      <c r="S129" s="299"/>
      <c r="T129" s="299">
        <f t="shared" si="9"/>
        <v>100</v>
      </c>
      <c r="U129" s="299"/>
      <c r="V129" s="299"/>
    </row>
    <row r="130" spans="1:22" s="277" customFormat="1" ht="15">
      <c r="A130" s="284" t="s">
        <v>520</v>
      </c>
      <c r="B130" s="283" t="s">
        <v>470</v>
      </c>
      <c r="C130" s="172">
        <v>90</v>
      </c>
      <c r="D130" s="172">
        <v>0</v>
      </c>
      <c r="E130" s="172">
        <v>90</v>
      </c>
      <c r="F130" s="172">
        <v>0</v>
      </c>
      <c r="G130" s="172">
        <v>0</v>
      </c>
      <c r="H130" s="172">
        <v>0</v>
      </c>
      <c r="I130" s="172">
        <v>0</v>
      </c>
      <c r="J130" s="172">
        <v>90</v>
      </c>
      <c r="K130" s="172">
        <v>0</v>
      </c>
      <c r="L130" s="172">
        <v>90</v>
      </c>
      <c r="M130" s="172">
        <v>0</v>
      </c>
      <c r="N130" s="172">
        <v>0</v>
      </c>
      <c r="O130" s="172">
        <v>0</v>
      </c>
      <c r="P130" s="172">
        <v>0</v>
      </c>
      <c r="Q130" s="172">
        <v>0</v>
      </c>
      <c r="R130" s="299">
        <f t="shared" si="8"/>
        <v>100</v>
      </c>
      <c r="S130" s="299"/>
      <c r="T130" s="299">
        <f t="shared" si="9"/>
        <v>100</v>
      </c>
      <c r="U130" s="299"/>
      <c r="V130" s="299"/>
    </row>
    <row r="131" spans="1:22" s="277" customFormat="1" ht="15">
      <c r="A131" s="284" t="s">
        <v>521</v>
      </c>
      <c r="B131" s="283" t="s">
        <v>471</v>
      </c>
      <c r="C131" s="172">
        <v>4013.5</v>
      </c>
      <c r="D131" s="172">
        <v>0</v>
      </c>
      <c r="E131" s="172">
        <v>4013.5</v>
      </c>
      <c r="F131" s="172">
        <v>0</v>
      </c>
      <c r="G131" s="172">
        <v>0</v>
      </c>
      <c r="H131" s="172">
        <v>0</v>
      </c>
      <c r="I131" s="172">
        <v>0</v>
      </c>
      <c r="J131" s="172">
        <v>13.5</v>
      </c>
      <c r="K131" s="172">
        <v>0</v>
      </c>
      <c r="L131" s="172">
        <v>13.5</v>
      </c>
      <c r="M131" s="172">
        <v>0</v>
      </c>
      <c r="N131" s="172">
        <v>0</v>
      </c>
      <c r="O131" s="172">
        <v>0</v>
      </c>
      <c r="P131" s="172">
        <v>0</v>
      </c>
      <c r="Q131" s="172">
        <v>4000</v>
      </c>
      <c r="R131" s="299">
        <f t="shared" si="8"/>
        <v>0.33636476890494582</v>
      </c>
      <c r="S131" s="299"/>
      <c r="T131" s="299">
        <f t="shared" si="9"/>
        <v>0.33636476890494582</v>
      </c>
      <c r="U131" s="299"/>
      <c r="V131" s="299"/>
    </row>
    <row r="132" spans="1:22" s="277" customFormat="1" ht="15">
      <c r="A132" s="284" t="s">
        <v>522</v>
      </c>
      <c r="B132" s="283" t="s">
        <v>472</v>
      </c>
      <c r="C132" s="172">
        <v>723.5</v>
      </c>
      <c r="D132" s="172">
        <v>0</v>
      </c>
      <c r="E132" s="172">
        <v>723.5</v>
      </c>
      <c r="F132" s="172">
        <v>0</v>
      </c>
      <c r="G132" s="172">
        <v>0</v>
      </c>
      <c r="H132" s="172">
        <v>0</v>
      </c>
      <c r="I132" s="172">
        <v>0</v>
      </c>
      <c r="J132" s="172">
        <v>723.5</v>
      </c>
      <c r="K132" s="172">
        <v>0</v>
      </c>
      <c r="L132" s="172">
        <v>723.5</v>
      </c>
      <c r="M132" s="172">
        <v>0</v>
      </c>
      <c r="N132" s="172">
        <v>0</v>
      </c>
      <c r="O132" s="172">
        <v>0</v>
      </c>
      <c r="P132" s="172">
        <v>0</v>
      </c>
      <c r="Q132" s="172">
        <v>0</v>
      </c>
      <c r="R132" s="299">
        <f t="shared" si="8"/>
        <v>100</v>
      </c>
      <c r="S132" s="299"/>
      <c r="T132" s="299">
        <f t="shared" si="9"/>
        <v>100</v>
      </c>
      <c r="U132" s="299"/>
      <c r="V132" s="299"/>
    </row>
    <row r="133" spans="1:22" s="277" customFormat="1" ht="15">
      <c r="A133" s="284" t="s">
        <v>523</v>
      </c>
      <c r="B133" s="283" t="s">
        <v>473</v>
      </c>
      <c r="C133" s="172">
        <v>27</v>
      </c>
      <c r="D133" s="172">
        <v>0</v>
      </c>
      <c r="E133" s="172">
        <v>27</v>
      </c>
      <c r="F133" s="172">
        <v>0</v>
      </c>
      <c r="G133" s="172">
        <v>0</v>
      </c>
      <c r="H133" s="172">
        <v>0</v>
      </c>
      <c r="I133" s="172">
        <v>0</v>
      </c>
      <c r="J133" s="172">
        <v>27</v>
      </c>
      <c r="K133" s="172">
        <v>0</v>
      </c>
      <c r="L133" s="172">
        <v>27</v>
      </c>
      <c r="M133" s="172">
        <v>0</v>
      </c>
      <c r="N133" s="172">
        <v>0</v>
      </c>
      <c r="O133" s="172">
        <v>0</v>
      </c>
      <c r="P133" s="172">
        <v>0</v>
      </c>
      <c r="Q133" s="172">
        <v>0</v>
      </c>
      <c r="R133" s="299">
        <f t="shared" si="8"/>
        <v>100</v>
      </c>
      <c r="S133" s="299"/>
      <c r="T133" s="299">
        <f t="shared" si="9"/>
        <v>100</v>
      </c>
      <c r="U133" s="299"/>
      <c r="V133" s="299"/>
    </row>
    <row r="134" spans="1:22" s="277" customFormat="1" ht="15">
      <c r="A134" s="284" t="s">
        <v>524</v>
      </c>
      <c r="B134" s="283" t="s">
        <v>474</v>
      </c>
      <c r="C134" s="172">
        <v>2</v>
      </c>
      <c r="D134" s="172">
        <v>0</v>
      </c>
      <c r="E134" s="172">
        <v>2</v>
      </c>
      <c r="F134" s="172">
        <v>0</v>
      </c>
      <c r="G134" s="172">
        <v>0</v>
      </c>
      <c r="H134" s="172">
        <v>0</v>
      </c>
      <c r="I134" s="172">
        <v>0</v>
      </c>
      <c r="J134" s="172">
        <v>2</v>
      </c>
      <c r="K134" s="172">
        <v>0</v>
      </c>
      <c r="L134" s="172">
        <v>2</v>
      </c>
      <c r="M134" s="172">
        <v>0</v>
      </c>
      <c r="N134" s="172">
        <v>0</v>
      </c>
      <c r="O134" s="172">
        <v>0</v>
      </c>
      <c r="P134" s="172">
        <v>0</v>
      </c>
      <c r="Q134" s="172">
        <v>0</v>
      </c>
      <c r="R134" s="299">
        <f t="shared" ref="R134:R189" si="10">J134/C134*100</f>
        <v>100</v>
      </c>
      <c r="S134" s="299"/>
      <c r="T134" s="299">
        <f t="shared" ref="T134:T158" si="11">L134/E134*100</f>
        <v>100</v>
      </c>
      <c r="U134" s="299"/>
      <c r="V134" s="299"/>
    </row>
    <row r="135" spans="1:22" s="277" customFormat="1" ht="15">
      <c r="A135" s="284" t="s">
        <v>525</v>
      </c>
      <c r="B135" s="283" t="s">
        <v>475</v>
      </c>
      <c r="C135" s="172">
        <v>23.5</v>
      </c>
      <c r="D135" s="172">
        <v>0</v>
      </c>
      <c r="E135" s="172">
        <v>23.5</v>
      </c>
      <c r="F135" s="172">
        <v>0</v>
      </c>
      <c r="G135" s="172">
        <v>0</v>
      </c>
      <c r="H135" s="172">
        <v>0</v>
      </c>
      <c r="I135" s="172">
        <v>0</v>
      </c>
      <c r="J135" s="172">
        <v>23.5</v>
      </c>
      <c r="K135" s="172">
        <v>0</v>
      </c>
      <c r="L135" s="172">
        <v>23.5</v>
      </c>
      <c r="M135" s="172">
        <v>0</v>
      </c>
      <c r="N135" s="172">
        <v>0</v>
      </c>
      <c r="O135" s="172">
        <v>0</v>
      </c>
      <c r="P135" s="172">
        <v>0</v>
      </c>
      <c r="Q135" s="172">
        <v>0</v>
      </c>
      <c r="R135" s="299">
        <f t="shared" si="10"/>
        <v>100</v>
      </c>
      <c r="S135" s="299"/>
      <c r="T135" s="299">
        <f t="shared" si="11"/>
        <v>100</v>
      </c>
      <c r="U135" s="299"/>
      <c r="V135" s="299"/>
    </row>
    <row r="136" spans="1:22" s="273" customFormat="1" ht="30">
      <c r="A136" s="284" t="s">
        <v>526</v>
      </c>
      <c r="B136" s="283" t="s">
        <v>476</v>
      </c>
      <c r="C136" s="172">
        <v>22</v>
      </c>
      <c r="D136" s="172">
        <v>0</v>
      </c>
      <c r="E136" s="172">
        <v>22</v>
      </c>
      <c r="F136" s="172">
        <v>0</v>
      </c>
      <c r="G136" s="172">
        <v>0</v>
      </c>
      <c r="H136" s="172">
        <v>0</v>
      </c>
      <c r="I136" s="172">
        <v>0</v>
      </c>
      <c r="J136" s="172">
        <v>22</v>
      </c>
      <c r="K136" s="172">
        <v>0</v>
      </c>
      <c r="L136" s="172">
        <v>22</v>
      </c>
      <c r="M136" s="172">
        <v>0</v>
      </c>
      <c r="N136" s="172">
        <v>0</v>
      </c>
      <c r="O136" s="172">
        <v>0</v>
      </c>
      <c r="P136" s="172">
        <v>0</v>
      </c>
      <c r="Q136" s="172">
        <v>0</v>
      </c>
      <c r="R136" s="299">
        <f t="shared" si="10"/>
        <v>100</v>
      </c>
      <c r="S136" s="299"/>
      <c r="T136" s="299">
        <f t="shared" si="11"/>
        <v>100</v>
      </c>
      <c r="U136" s="299"/>
      <c r="V136" s="299"/>
    </row>
    <row r="137" spans="1:22" s="273" customFormat="1" ht="15">
      <c r="A137" s="284" t="s">
        <v>527</v>
      </c>
      <c r="B137" s="283" t="s">
        <v>477</v>
      </c>
      <c r="C137" s="172">
        <v>300</v>
      </c>
      <c r="D137" s="172">
        <v>0</v>
      </c>
      <c r="E137" s="172">
        <v>300</v>
      </c>
      <c r="F137" s="172">
        <v>0</v>
      </c>
      <c r="G137" s="172">
        <v>0</v>
      </c>
      <c r="H137" s="172">
        <v>0</v>
      </c>
      <c r="I137" s="172">
        <v>0</v>
      </c>
      <c r="J137" s="172">
        <v>300</v>
      </c>
      <c r="K137" s="172">
        <v>0</v>
      </c>
      <c r="L137" s="172">
        <v>300</v>
      </c>
      <c r="M137" s="172">
        <v>0</v>
      </c>
      <c r="N137" s="172">
        <v>0</v>
      </c>
      <c r="O137" s="172">
        <v>0</v>
      </c>
      <c r="P137" s="172">
        <v>0</v>
      </c>
      <c r="Q137" s="172">
        <v>0</v>
      </c>
      <c r="R137" s="299">
        <f t="shared" si="10"/>
        <v>100</v>
      </c>
      <c r="S137" s="299"/>
      <c r="T137" s="299">
        <f t="shared" si="11"/>
        <v>100</v>
      </c>
      <c r="U137" s="299"/>
      <c r="V137" s="299"/>
    </row>
    <row r="138" spans="1:22" s="273" customFormat="1" ht="30">
      <c r="A138" s="284" t="s">
        <v>528</v>
      </c>
      <c r="B138" s="283" t="s">
        <v>478</v>
      </c>
      <c r="C138" s="172">
        <v>6</v>
      </c>
      <c r="D138" s="172">
        <v>0</v>
      </c>
      <c r="E138" s="172">
        <v>6</v>
      </c>
      <c r="F138" s="172">
        <v>0</v>
      </c>
      <c r="G138" s="172">
        <v>0</v>
      </c>
      <c r="H138" s="172">
        <v>0</v>
      </c>
      <c r="I138" s="172">
        <v>0</v>
      </c>
      <c r="J138" s="172">
        <v>6</v>
      </c>
      <c r="K138" s="172">
        <v>0</v>
      </c>
      <c r="L138" s="172">
        <v>6</v>
      </c>
      <c r="M138" s="172">
        <v>0</v>
      </c>
      <c r="N138" s="172">
        <v>0</v>
      </c>
      <c r="O138" s="172">
        <v>0</v>
      </c>
      <c r="P138" s="172">
        <v>0</v>
      </c>
      <c r="Q138" s="172">
        <v>0</v>
      </c>
      <c r="R138" s="299">
        <f t="shared" si="10"/>
        <v>100</v>
      </c>
      <c r="S138" s="299"/>
      <c r="T138" s="299">
        <f t="shared" si="11"/>
        <v>100</v>
      </c>
      <c r="U138" s="299"/>
      <c r="V138" s="299"/>
    </row>
    <row r="139" spans="1:22" s="273" customFormat="1" ht="30">
      <c r="A139" s="284" t="s">
        <v>529</v>
      </c>
      <c r="B139" s="283" t="s">
        <v>530</v>
      </c>
      <c r="C139" s="172">
        <v>5.5</v>
      </c>
      <c r="D139" s="172">
        <v>0</v>
      </c>
      <c r="E139" s="172">
        <v>5.5</v>
      </c>
      <c r="F139" s="172">
        <v>0</v>
      </c>
      <c r="G139" s="172">
        <v>0</v>
      </c>
      <c r="H139" s="172">
        <v>0</v>
      </c>
      <c r="I139" s="172">
        <v>0</v>
      </c>
      <c r="J139" s="172">
        <v>5.5</v>
      </c>
      <c r="K139" s="172">
        <v>0</v>
      </c>
      <c r="L139" s="172">
        <v>5.5</v>
      </c>
      <c r="M139" s="172">
        <v>0</v>
      </c>
      <c r="N139" s="172">
        <v>0</v>
      </c>
      <c r="O139" s="172">
        <v>0</v>
      </c>
      <c r="P139" s="172">
        <v>0</v>
      </c>
      <c r="Q139" s="172">
        <v>0</v>
      </c>
      <c r="R139" s="299">
        <f t="shared" si="10"/>
        <v>100</v>
      </c>
      <c r="S139" s="299"/>
      <c r="T139" s="299">
        <f t="shared" si="11"/>
        <v>100</v>
      </c>
      <c r="U139" s="299"/>
      <c r="V139" s="299"/>
    </row>
    <row r="140" spans="1:22" s="273" customFormat="1" ht="15">
      <c r="A140" s="284" t="s">
        <v>531</v>
      </c>
      <c r="B140" s="283" t="s">
        <v>532</v>
      </c>
      <c r="C140" s="172">
        <v>9</v>
      </c>
      <c r="D140" s="172">
        <v>0</v>
      </c>
      <c r="E140" s="172">
        <v>9</v>
      </c>
      <c r="F140" s="172">
        <v>0</v>
      </c>
      <c r="G140" s="172">
        <v>0</v>
      </c>
      <c r="H140" s="172">
        <v>0</v>
      </c>
      <c r="I140" s="172">
        <v>0</v>
      </c>
      <c r="J140" s="172">
        <v>9</v>
      </c>
      <c r="K140" s="172">
        <v>0</v>
      </c>
      <c r="L140" s="172">
        <v>9</v>
      </c>
      <c r="M140" s="172">
        <v>0</v>
      </c>
      <c r="N140" s="172">
        <v>0</v>
      </c>
      <c r="O140" s="172">
        <v>0</v>
      </c>
      <c r="P140" s="172">
        <v>0</v>
      </c>
      <c r="Q140" s="172">
        <v>0</v>
      </c>
      <c r="R140" s="299">
        <f t="shared" si="10"/>
        <v>100</v>
      </c>
      <c r="S140" s="299"/>
      <c r="T140" s="299">
        <f t="shared" si="11"/>
        <v>100</v>
      </c>
      <c r="U140" s="299"/>
      <c r="V140" s="299"/>
    </row>
    <row r="141" spans="1:22" s="273" customFormat="1" ht="15">
      <c r="A141" s="284" t="s">
        <v>533</v>
      </c>
      <c r="B141" s="283" t="s">
        <v>479</v>
      </c>
      <c r="C141" s="172">
        <v>398.5</v>
      </c>
      <c r="D141" s="172">
        <v>0</v>
      </c>
      <c r="E141" s="172">
        <v>398.5</v>
      </c>
      <c r="F141" s="172">
        <v>0</v>
      </c>
      <c r="G141" s="172">
        <v>0</v>
      </c>
      <c r="H141" s="172">
        <v>0</v>
      </c>
      <c r="I141" s="172">
        <v>0</v>
      </c>
      <c r="J141" s="172">
        <v>398.5</v>
      </c>
      <c r="K141" s="172">
        <v>0</v>
      </c>
      <c r="L141" s="172">
        <v>398.5</v>
      </c>
      <c r="M141" s="172">
        <v>0</v>
      </c>
      <c r="N141" s="172">
        <v>0</v>
      </c>
      <c r="O141" s="172">
        <v>0</v>
      </c>
      <c r="P141" s="172">
        <v>0</v>
      </c>
      <c r="Q141" s="172">
        <v>0</v>
      </c>
      <c r="R141" s="299">
        <f t="shared" si="10"/>
        <v>100</v>
      </c>
      <c r="S141" s="299"/>
      <c r="T141" s="299">
        <f t="shared" si="11"/>
        <v>100</v>
      </c>
      <c r="U141" s="299"/>
      <c r="V141" s="299"/>
    </row>
    <row r="142" spans="1:22" s="273" customFormat="1" ht="15">
      <c r="A142" s="284" t="s">
        <v>534</v>
      </c>
      <c r="B142" s="283" t="s">
        <v>157</v>
      </c>
      <c r="C142" s="172">
        <v>5947.5</v>
      </c>
      <c r="D142" s="172">
        <v>0</v>
      </c>
      <c r="E142" s="172">
        <v>5947.5</v>
      </c>
      <c r="F142" s="172">
        <v>0</v>
      </c>
      <c r="G142" s="172">
        <v>0</v>
      </c>
      <c r="H142" s="172">
        <v>0</v>
      </c>
      <c r="I142" s="172">
        <v>0</v>
      </c>
      <c r="J142" s="172">
        <v>947.5</v>
      </c>
      <c r="K142" s="172">
        <v>0</v>
      </c>
      <c r="L142" s="172">
        <v>947.5</v>
      </c>
      <c r="M142" s="172">
        <v>0</v>
      </c>
      <c r="N142" s="172">
        <v>0</v>
      </c>
      <c r="O142" s="172">
        <v>0</v>
      </c>
      <c r="P142" s="172">
        <v>0</v>
      </c>
      <c r="Q142" s="172">
        <v>5000</v>
      </c>
      <c r="R142" s="299">
        <f t="shared" si="10"/>
        <v>15.931063472047077</v>
      </c>
      <c r="S142" s="299"/>
      <c r="T142" s="299">
        <f t="shared" si="11"/>
        <v>15.931063472047077</v>
      </c>
      <c r="U142" s="299"/>
      <c r="V142" s="299"/>
    </row>
    <row r="143" spans="1:22" s="285" customFormat="1" ht="15">
      <c r="A143" s="284" t="s">
        <v>535</v>
      </c>
      <c r="B143" s="283" t="s">
        <v>480</v>
      </c>
      <c r="C143" s="172">
        <v>5</v>
      </c>
      <c r="D143" s="172">
        <v>0</v>
      </c>
      <c r="E143" s="172">
        <v>5</v>
      </c>
      <c r="F143" s="172">
        <v>0</v>
      </c>
      <c r="G143" s="172">
        <v>0</v>
      </c>
      <c r="H143" s="172">
        <v>0</v>
      </c>
      <c r="I143" s="172">
        <v>0</v>
      </c>
      <c r="J143" s="172">
        <v>5</v>
      </c>
      <c r="K143" s="172">
        <v>0</v>
      </c>
      <c r="L143" s="172">
        <v>5</v>
      </c>
      <c r="M143" s="172">
        <v>0</v>
      </c>
      <c r="N143" s="172">
        <v>0</v>
      </c>
      <c r="O143" s="172">
        <v>0</v>
      </c>
      <c r="P143" s="172">
        <v>0</v>
      </c>
      <c r="Q143" s="172">
        <v>0</v>
      </c>
      <c r="R143" s="299">
        <f t="shared" si="10"/>
        <v>100</v>
      </c>
      <c r="S143" s="299"/>
      <c r="T143" s="299">
        <f t="shared" si="11"/>
        <v>100</v>
      </c>
      <c r="U143" s="299"/>
      <c r="V143" s="299"/>
    </row>
    <row r="144" spans="1:22" s="285" customFormat="1" ht="30">
      <c r="A144" s="284" t="s">
        <v>536</v>
      </c>
      <c r="B144" s="283" t="s">
        <v>537</v>
      </c>
      <c r="C144" s="172">
        <v>3</v>
      </c>
      <c r="D144" s="172">
        <v>0</v>
      </c>
      <c r="E144" s="172">
        <v>3</v>
      </c>
      <c r="F144" s="172">
        <v>0</v>
      </c>
      <c r="G144" s="172">
        <v>0</v>
      </c>
      <c r="H144" s="172">
        <v>0</v>
      </c>
      <c r="I144" s="172">
        <v>0</v>
      </c>
      <c r="J144" s="172">
        <v>3</v>
      </c>
      <c r="K144" s="172">
        <v>0</v>
      </c>
      <c r="L144" s="172">
        <v>3</v>
      </c>
      <c r="M144" s="172">
        <v>0</v>
      </c>
      <c r="N144" s="172">
        <v>0</v>
      </c>
      <c r="O144" s="172">
        <v>0</v>
      </c>
      <c r="P144" s="172">
        <v>0</v>
      </c>
      <c r="Q144" s="172">
        <v>0</v>
      </c>
      <c r="R144" s="299">
        <f t="shared" si="10"/>
        <v>100</v>
      </c>
      <c r="S144" s="299"/>
      <c r="T144" s="299">
        <f t="shared" si="11"/>
        <v>100</v>
      </c>
      <c r="U144" s="299"/>
      <c r="V144" s="299"/>
    </row>
    <row r="145" spans="1:22" ht="30">
      <c r="A145" s="284" t="s">
        <v>538</v>
      </c>
      <c r="B145" s="283" t="s">
        <v>481</v>
      </c>
      <c r="C145" s="172">
        <v>46</v>
      </c>
      <c r="D145" s="172">
        <v>0</v>
      </c>
      <c r="E145" s="172">
        <v>46</v>
      </c>
      <c r="F145" s="172">
        <v>0</v>
      </c>
      <c r="G145" s="172">
        <v>0</v>
      </c>
      <c r="H145" s="172">
        <v>0</v>
      </c>
      <c r="I145" s="172">
        <v>0</v>
      </c>
      <c r="J145" s="172">
        <v>46</v>
      </c>
      <c r="K145" s="172">
        <v>0</v>
      </c>
      <c r="L145" s="172">
        <v>46</v>
      </c>
      <c r="M145" s="172">
        <v>0</v>
      </c>
      <c r="N145" s="172">
        <v>0</v>
      </c>
      <c r="O145" s="172">
        <v>0</v>
      </c>
      <c r="P145" s="172">
        <v>0</v>
      </c>
      <c r="Q145" s="172">
        <v>0</v>
      </c>
      <c r="R145" s="299">
        <f t="shared" si="10"/>
        <v>100</v>
      </c>
      <c r="S145" s="299"/>
      <c r="T145" s="299">
        <f t="shared" si="11"/>
        <v>100</v>
      </c>
      <c r="U145" s="299"/>
      <c r="V145" s="299"/>
    </row>
    <row r="146" spans="1:22">
      <c r="A146" s="284" t="s">
        <v>539</v>
      </c>
      <c r="B146" s="283" t="s">
        <v>482</v>
      </c>
      <c r="C146" s="172">
        <v>27.5</v>
      </c>
      <c r="D146" s="172">
        <v>0</v>
      </c>
      <c r="E146" s="172">
        <v>27.5</v>
      </c>
      <c r="F146" s="172">
        <v>0</v>
      </c>
      <c r="G146" s="172">
        <v>0</v>
      </c>
      <c r="H146" s="172">
        <v>0</v>
      </c>
      <c r="I146" s="172">
        <v>0</v>
      </c>
      <c r="J146" s="172">
        <v>27.5</v>
      </c>
      <c r="K146" s="172">
        <v>0</v>
      </c>
      <c r="L146" s="172">
        <v>27.5</v>
      </c>
      <c r="M146" s="172">
        <v>0</v>
      </c>
      <c r="N146" s="172">
        <v>0</v>
      </c>
      <c r="O146" s="172">
        <v>0</v>
      </c>
      <c r="P146" s="172">
        <v>0</v>
      </c>
      <c r="Q146" s="172">
        <v>0</v>
      </c>
      <c r="R146" s="299">
        <f t="shared" si="10"/>
        <v>100</v>
      </c>
      <c r="S146" s="299"/>
      <c r="T146" s="299">
        <f t="shared" si="11"/>
        <v>100</v>
      </c>
      <c r="U146" s="299"/>
      <c r="V146" s="299"/>
    </row>
    <row r="147" spans="1:22">
      <c r="A147" s="284" t="s">
        <v>540</v>
      </c>
      <c r="B147" s="283" t="s">
        <v>322</v>
      </c>
      <c r="C147" s="172">
        <v>357.5</v>
      </c>
      <c r="D147" s="172">
        <v>0</v>
      </c>
      <c r="E147" s="172">
        <v>357.5</v>
      </c>
      <c r="F147" s="172">
        <v>0</v>
      </c>
      <c r="G147" s="172">
        <v>0</v>
      </c>
      <c r="H147" s="172">
        <v>0</v>
      </c>
      <c r="I147" s="172">
        <v>0</v>
      </c>
      <c r="J147" s="172">
        <v>357.5</v>
      </c>
      <c r="K147" s="172">
        <v>0</v>
      </c>
      <c r="L147" s="172">
        <v>357.5</v>
      </c>
      <c r="M147" s="172">
        <v>0</v>
      </c>
      <c r="N147" s="172">
        <v>0</v>
      </c>
      <c r="O147" s="172">
        <v>0</v>
      </c>
      <c r="P147" s="172">
        <v>0</v>
      </c>
      <c r="Q147" s="172">
        <v>0</v>
      </c>
      <c r="R147" s="299">
        <f t="shared" si="10"/>
        <v>100</v>
      </c>
      <c r="S147" s="299"/>
      <c r="T147" s="299">
        <f t="shared" si="11"/>
        <v>100</v>
      </c>
      <c r="U147" s="299"/>
      <c r="V147" s="299"/>
    </row>
    <row r="148" spans="1:22">
      <c r="A148" s="284" t="s">
        <v>541</v>
      </c>
      <c r="B148" s="283" t="s">
        <v>483</v>
      </c>
      <c r="C148" s="172">
        <v>66.5</v>
      </c>
      <c r="D148" s="172">
        <v>0</v>
      </c>
      <c r="E148" s="172">
        <v>66.5</v>
      </c>
      <c r="F148" s="172">
        <v>0</v>
      </c>
      <c r="G148" s="172">
        <v>0</v>
      </c>
      <c r="H148" s="172">
        <v>0</v>
      </c>
      <c r="I148" s="172">
        <v>0</v>
      </c>
      <c r="J148" s="172">
        <v>66.5</v>
      </c>
      <c r="K148" s="172">
        <v>0</v>
      </c>
      <c r="L148" s="172">
        <v>66.5</v>
      </c>
      <c r="M148" s="172">
        <v>0</v>
      </c>
      <c r="N148" s="172">
        <v>0</v>
      </c>
      <c r="O148" s="172">
        <v>0</v>
      </c>
      <c r="P148" s="172">
        <v>0</v>
      </c>
      <c r="Q148" s="172">
        <v>0</v>
      </c>
      <c r="R148" s="299">
        <f t="shared" si="10"/>
        <v>100</v>
      </c>
      <c r="S148" s="299"/>
      <c r="T148" s="299">
        <f t="shared" si="11"/>
        <v>100</v>
      </c>
      <c r="U148" s="299"/>
      <c r="V148" s="299"/>
    </row>
    <row r="149" spans="1:22">
      <c r="A149" s="284" t="s">
        <v>542</v>
      </c>
      <c r="B149" s="283" t="s">
        <v>357</v>
      </c>
      <c r="C149" s="172">
        <v>1602</v>
      </c>
      <c r="D149" s="172">
        <v>0</v>
      </c>
      <c r="E149" s="172">
        <v>1602</v>
      </c>
      <c r="F149" s="172">
        <v>0</v>
      </c>
      <c r="G149" s="172">
        <v>0</v>
      </c>
      <c r="H149" s="172">
        <v>0</v>
      </c>
      <c r="I149" s="172">
        <v>0</v>
      </c>
      <c r="J149" s="172">
        <v>0</v>
      </c>
      <c r="K149" s="172">
        <v>0</v>
      </c>
      <c r="L149" s="172">
        <v>0</v>
      </c>
      <c r="M149" s="172">
        <v>0</v>
      </c>
      <c r="N149" s="172">
        <v>0</v>
      </c>
      <c r="O149" s="172">
        <v>0</v>
      </c>
      <c r="P149" s="172">
        <v>0</v>
      </c>
      <c r="Q149" s="172">
        <v>0</v>
      </c>
      <c r="R149" s="299">
        <f t="shared" si="10"/>
        <v>0</v>
      </c>
      <c r="S149" s="299"/>
      <c r="T149" s="299">
        <f t="shared" si="11"/>
        <v>0</v>
      </c>
      <c r="U149" s="299"/>
      <c r="V149" s="299"/>
    </row>
    <row r="150" spans="1:22">
      <c r="A150" s="284" t="s">
        <v>543</v>
      </c>
      <c r="B150" s="283" t="s">
        <v>484</v>
      </c>
      <c r="C150" s="172">
        <v>7.5</v>
      </c>
      <c r="D150" s="172">
        <v>0</v>
      </c>
      <c r="E150" s="172">
        <v>7.5</v>
      </c>
      <c r="F150" s="172">
        <v>0</v>
      </c>
      <c r="G150" s="172">
        <v>0</v>
      </c>
      <c r="H150" s="172">
        <v>0</v>
      </c>
      <c r="I150" s="172">
        <v>0</v>
      </c>
      <c r="J150" s="172">
        <v>7.5</v>
      </c>
      <c r="K150" s="172">
        <v>0</v>
      </c>
      <c r="L150" s="172">
        <v>7.5</v>
      </c>
      <c r="M150" s="172">
        <v>0</v>
      </c>
      <c r="N150" s="172">
        <v>0</v>
      </c>
      <c r="O150" s="172">
        <v>0</v>
      </c>
      <c r="P150" s="172">
        <v>0</v>
      </c>
      <c r="Q150" s="172">
        <v>0</v>
      </c>
      <c r="R150" s="299">
        <f t="shared" si="10"/>
        <v>100</v>
      </c>
      <c r="S150" s="299"/>
      <c r="T150" s="299">
        <f t="shared" si="11"/>
        <v>100</v>
      </c>
      <c r="U150" s="299"/>
      <c r="V150" s="299"/>
    </row>
    <row r="151" spans="1:22">
      <c r="A151" s="284" t="s">
        <v>544</v>
      </c>
      <c r="B151" s="283" t="s">
        <v>323</v>
      </c>
      <c r="C151" s="172">
        <v>38.5</v>
      </c>
      <c r="D151" s="172">
        <v>0</v>
      </c>
      <c r="E151" s="172">
        <v>38.5</v>
      </c>
      <c r="F151" s="172">
        <v>0</v>
      </c>
      <c r="G151" s="172">
        <v>0</v>
      </c>
      <c r="H151" s="172">
        <v>0</v>
      </c>
      <c r="I151" s="172">
        <v>0</v>
      </c>
      <c r="J151" s="172">
        <v>38.5</v>
      </c>
      <c r="K151" s="172">
        <v>0</v>
      </c>
      <c r="L151" s="172">
        <v>38.5</v>
      </c>
      <c r="M151" s="172">
        <v>0</v>
      </c>
      <c r="N151" s="172">
        <v>0</v>
      </c>
      <c r="O151" s="172">
        <v>0</v>
      </c>
      <c r="P151" s="172">
        <v>0</v>
      </c>
      <c r="Q151" s="172">
        <v>0</v>
      </c>
      <c r="R151" s="299">
        <f t="shared" si="10"/>
        <v>100</v>
      </c>
      <c r="S151" s="299"/>
      <c r="T151" s="299">
        <f t="shared" si="11"/>
        <v>100</v>
      </c>
      <c r="U151" s="299"/>
      <c r="V151" s="299"/>
    </row>
    <row r="152" spans="1:22">
      <c r="A152" s="284" t="s">
        <v>545</v>
      </c>
      <c r="B152" s="283" t="s">
        <v>485</v>
      </c>
      <c r="C152" s="172">
        <v>7.5</v>
      </c>
      <c r="D152" s="172">
        <v>0</v>
      </c>
      <c r="E152" s="172">
        <v>7.5</v>
      </c>
      <c r="F152" s="172">
        <v>0</v>
      </c>
      <c r="G152" s="172">
        <v>0</v>
      </c>
      <c r="H152" s="172">
        <v>0</v>
      </c>
      <c r="I152" s="172">
        <v>0</v>
      </c>
      <c r="J152" s="172">
        <v>7.5</v>
      </c>
      <c r="K152" s="172">
        <v>0</v>
      </c>
      <c r="L152" s="172">
        <v>7.5</v>
      </c>
      <c r="M152" s="172">
        <v>0</v>
      </c>
      <c r="N152" s="172">
        <v>0</v>
      </c>
      <c r="O152" s="172">
        <v>0</v>
      </c>
      <c r="P152" s="172">
        <v>0</v>
      </c>
      <c r="Q152" s="172">
        <v>0</v>
      </c>
      <c r="R152" s="299">
        <f t="shared" si="10"/>
        <v>100</v>
      </c>
      <c r="S152" s="299"/>
      <c r="T152" s="299">
        <f t="shared" si="11"/>
        <v>100</v>
      </c>
      <c r="U152" s="299"/>
      <c r="V152" s="299"/>
    </row>
    <row r="153" spans="1:22">
      <c r="A153" s="284" t="s">
        <v>546</v>
      </c>
      <c r="B153" s="283" t="s">
        <v>486</v>
      </c>
      <c r="C153" s="172">
        <v>47</v>
      </c>
      <c r="D153" s="172">
        <v>0</v>
      </c>
      <c r="E153" s="172">
        <v>47</v>
      </c>
      <c r="F153" s="172">
        <v>0</v>
      </c>
      <c r="G153" s="172">
        <v>0</v>
      </c>
      <c r="H153" s="172">
        <v>0</v>
      </c>
      <c r="I153" s="172">
        <v>0</v>
      </c>
      <c r="J153" s="172">
        <v>47</v>
      </c>
      <c r="K153" s="172">
        <v>0</v>
      </c>
      <c r="L153" s="172">
        <v>47</v>
      </c>
      <c r="M153" s="172">
        <v>0</v>
      </c>
      <c r="N153" s="172">
        <v>0</v>
      </c>
      <c r="O153" s="172">
        <v>0</v>
      </c>
      <c r="P153" s="172">
        <v>0</v>
      </c>
      <c r="Q153" s="172">
        <v>0</v>
      </c>
      <c r="R153" s="299">
        <f t="shared" si="10"/>
        <v>100</v>
      </c>
      <c r="S153" s="299"/>
      <c r="T153" s="299">
        <f t="shared" si="11"/>
        <v>100</v>
      </c>
      <c r="U153" s="299"/>
      <c r="V153" s="299"/>
    </row>
    <row r="154" spans="1:22">
      <c r="A154" s="284" t="s">
        <v>547</v>
      </c>
      <c r="B154" s="283" t="s">
        <v>548</v>
      </c>
      <c r="C154" s="172">
        <v>49</v>
      </c>
      <c r="D154" s="172">
        <v>0</v>
      </c>
      <c r="E154" s="172">
        <v>49</v>
      </c>
      <c r="F154" s="172">
        <v>0</v>
      </c>
      <c r="G154" s="172">
        <v>0</v>
      </c>
      <c r="H154" s="172">
        <v>0</v>
      </c>
      <c r="I154" s="172">
        <v>0</v>
      </c>
      <c r="J154" s="172">
        <v>49</v>
      </c>
      <c r="K154" s="172">
        <v>0</v>
      </c>
      <c r="L154" s="172">
        <v>49</v>
      </c>
      <c r="M154" s="172">
        <v>0</v>
      </c>
      <c r="N154" s="172">
        <v>0</v>
      </c>
      <c r="O154" s="172">
        <v>0</v>
      </c>
      <c r="P154" s="172">
        <v>0</v>
      </c>
      <c r="Q154" s="172">
        <v>0</v>
      </c>
      <c r="R154" s="299">
        <f t="shared" si="10"/>
        <v>100</v>
      </c>
      <c r="S154" s="299"/>
      <c r="T154" s="299">
        <f t="shared" si="11"/>
        <v>100</v>
      </c>
      <c r="U154" s="299"/>
      <c r="V154" s="299"/>
    </row>
    <row r="155" spans="1:22">
      <c r="A155" s="284" t="s">
        <v>549</v>
      </c>
      <c r="B155" s="283" t="s">
        <v>324</v>
      </c>
      <c r="C155" s="172">
        <v>15</v>
      </c>
      <c r="D155" s="172">
        <v>0</v>
      </c>
      <c r="E155" s="172">
        <v>15</v>
      </c>
      <c r="F155" s="172">
        <v>0</v>
      </c>
      <c r="G155" s="172">
        <v>0</v>
      </c>
      <c r="H155" s="172">
        <v>0</v>
      </c>
      <c r="I155" s="172">
        <v>0</v>
      </c>
      <c r="J155" s="172">
        <v>15</v>
      </c>
      <c r="K155" s="172">
        <v>0</v>
      </c>
      <c r="L155" s="172">
        <v>15</v>
      </c>
      <c r="M155" s="172">
        <v>0</v>
      </c>
      <c r="N155" s="172">
        <v>0</v>
      </c>
      <c r="O155" s="172">
        <v>0</v>
      </c>
      <c r="P155" s="172">
        <v>0</v>
      </c>
      <c r="Q155" s="172">
        <v>0</v>
      </c>
      <c r="R155" s="299">
        <f t="shared" si="10"/>
        <v>100</v>
      </c>
      <c r="S155" s="299"/>
      <c r="T155" s="299">
        <f t="shared" si="11"/>
        <v>100</v>
      </c>
      <c r="U155" s="299"/>
      <c r="V155" s="299"/>
    </row>
    <row r="156" spans="1:22">
      <c r="A156" s="284" t="s">
        <v>550</v>
      </c>
      <c r="B156" s="283" t="s">
        <v>487</v>
      </c>
      <c r="C156" s="172">
        <v>67.5</v>
      </c>
      <c r="D156" s="172">
        <v>0</v>
      </c>
      <c r="E156" s="172">
        <v>67.5</v>
      </c>
      <c r="F156" s="172">
        <v>0</v>
      </c>
      <c r="G156" s="172">
        <v>0</v>
      </c>
      <c r="H156" s="172">
        <v>0</v>
      </c>
      <c r="I156" s="172">
        <v>0</v>
      </c>
      <c r="J156" s="172">
        <v>67.5</v>
      </c>
      <c r="K156" s="172">
        <v>0</v>
      </c>
      <c r="L156" s="172">
        <v>67.5</v>
      </c>
      <c r="M156" s="172">
        <v>0</v>
      </c>
      <c r="N156" s="172">
        <v>0</v>
      </c>
      <c r="O156" s="172">
        <v>0</v>
      </c>
      <c r="P156" s="172">
        <v>0</v>
      </c>
      <c r="Q156" s="172">
        <v>0</v>
      </c>
      <c r="R156" s="299">
        <f t="shared" si="10"/>
        <v>100</v>
      </c>
      <c r="S156" s="299"/>
      <c r="T156" s="299">
        <f t="shared" si="11"/>
        <v>100</v>
      </c>
      <c r="U156" s="299"/>
      <c r="V156" s="299"/>
    </row>
    <row r="157" spans="1:22">
      <c r="A157" s="284" t="s">
        <v>551</v>
      </c>
      <c r="B157" s="283" t="s">
        <v>488</v>
      </c>
      <c r="C157" s="172">
        <v>113</v>
      </c>
      <c r="D157" s="172">
        <v>0</v>
      </c>
      <c r="E157" s="172">
        <v>113</v>
      </c>
      <c r="F157" s="172">
        <v>0</v>
      </c>
      <c r="G157" s="172">
        <v>0</v>
      </c>
      <c r="H157" s="172">
        <v>0</v>
      </c>
      <c r="I157" s="172">
        <v>0</v>
      </c>
      <c r="J157" s="172">
        <v>113</v>
      </c>
      <c r="K157" s="172">
        <v>0</v>
      </c>
      <c r="L157" s="172">
        <v>113</v>
      </c>
      <c r="M157" s="172">
        <v>0</v>
      </c>
      <c r="N157" s="172">
        <v>0</v>
      </c>
      <c r="O157" s="172">
        <v>0</v>
      </c>
      <c r="P157" s="172">
        <v>0</v>
      </c>
      <c r="Q157" s="172">
        <v>0</v>
      </c>
      <c r="R157" s="299">
        <f t="shared" si="10"/>
        <v>100</v>
      </c>
      <c r="S157" s="299"/>
      <c r="T157" s="299">
        <f t="shared" si="11"/>
        <v>100</v>
      </c>
      <c r="U157" s="299"/>
      <c r="V157" s="299"/>
    </row>
    <row r="158" spans="1:22" ht="30">
      <c r="A158" s="284" t="s">
        <v>552</v>
      </c>
      <c r="B158" s="283" t="s">
        <v>553</v>
      </c>
      <c r="C158" s="172">
        <v>100</v>
      </c>
      <c r="D158" s="172">
        <v>0</v>
      </c>
      <c r="E158" s="172">
        <v>100</v>
      </c>
      <c r="F158" s="172">
        <v>0</v>
      </c>
      <c r="G158" s="172">
        <v>0</v>
      </c>
      <c r="H158" s="172">
        <v>0</v>
      </c>
      <c r="I158" s="172">
        <v>0</v>
      </c>
      <c r="J158" s="172">
        <v>100</v>
      </c>
      <c r="K158" s="172">
        <v>0</v>
      </c>
      <c r="L158" s="172">
        <v>100</v>
      </c>
      <c r="M158" s="172">
        <v>0</v>
      </c>
      <c r="N158" s="172">
        <v>0</v>
      </c>
      <c r="O158" s="172">
        <v>0</v>
      </c>
      <c r="P158" s="172">
        <v>0</v>
      </c>
      <c r="Q158" s="172">
        <v>0</v>
      </c>
      <c r="R158" s="299">
        <f t="shared" si="10"/>
        <v>100</v>
      </c>
      <c r="S158" s="299"/>
      <c r="T158" s="299">
        <f t="shared" si="11"/>
        <v>100</v>
      </c>
      <c r="U158" s="299"/>
      <c r="V158" s="299"/>
    </row>
    <row r="159" spans="1:22" s="164" customFormat="1">
      <c r="A159" s="286" t="s">
        <v>33</v>
      </c>
      <c r="B159" s="287" t="s">
        <v>307</v>
      </c>
      <c r="C159" s="232">
        <v>982383.505</v>
      </c>
      <c r="D159" s="232">
        <v>982383.505</v>
      </c>
      <c r="E159" s="232">
        <v>0</v>
      </c>
      <c r="F159" s="232">
        <v>0</v>
      </c>
      <c r="G159" s="232">
        <v>0</v>
      </c>
      <c r="H159" s="232">
        <v>0</v>
      </c>
      <c r="I159" s="232">
        <v>0</v>
      </c>
      <c r="J159" s="232">
        <v>763244.19024999999</v>
      </c>
      <c r="K159" s="232">
        <v>763244.19024999999</v>
      </c>
      <c r="L159" s="232">
        <v>0</v>
      </c>
      <c r="M159" s="232">
        <v>0</v>
      </c>
      <c r="N159" s="232">
        <v>0</v>
      </c>
      <c r="O159" s="232">
        <v>0</v>
      </c>
      <c r="P159" s="232">
        <v>0</v>
      </c>
      <c r="Q159" s="232">
        <v>185237.44125</v>
      </c>
      <c r="R159" s="300">
        <f t="shared" si="10"/>
        <v>77.693099117131453</v>
      </c>
      <c r="S159" s="300">
        <f t="shared" ref="S159:S184" si="12">K159/D159*100</f>
        <v>77.693099117131453</v>
      </c>
      <c r="T159" s="300"/>
      <c r="U159" s="300"/>
      <c r="V159" s="300"/>
    </row>
    <row r="160" spans="1:22">
      <c r="A160" s="294">
        <v>1</v>
      </c>
      <c r="B160" s="276" t="s">
        <v>398</v>
      </c>
      <c r="C160" s="172">
        <v>40355</v>
      </c>
      <c r="D160" s="172">
        <v>40355</v>
      </c>
      <c r="E160" s="172">
        <v>0</v>
      </c>
      <c r="F160" s="172">
        <v>0</v>
      </c>
      <c r="G160" s="172">
        <v>0</v>
      </c>
      <c r="H160" s="172">
        <v>0</v>
      </c>
      <c r="I160" s="172">
        <v>0</v>
      </c>
      <c r="J160" s="172">
        <v>14926.552750000001</v>
      </c>
      <c r="K160" s="172">
        <v>14926.552750000001</v>
      </c>
      <c r="L160" s="172">
        <v>0</v>
      </c>
      <c r="M160" s="172">
        <v>0</v>
      </c>
      <c r="N160" s="172">
        <v>0</v>
      </c>
      <c r="O160" s="172">
        <v>0</v>
      </c>
      <c r="P160" s="172">
        <v>0</v>
      </c>
      <c r="Q160" s="172">
        <v>25428.447250000001</v>
      </c>
      <c r="R160" s="172">
        <f t="shared" si="10"/>
        <v>36.988112377648378</v>
      </c>
      <c r="S160" s="172">
        <f t="shared" si="12"/>
        <v>36.988112377648378</v>
      </c>
      <c r="T160" s="172"/>
      <c r="U160" s="172"/>
      <c r="V160" s="172"/>
    </row>
    <row r="161" spans="1:22">
      <c r="A161" s="294">
        <v>2</v>
      </c>
      <c r="B161" s="276" t="s">
        <v>339</v>
      </c>
      <c r="C161" s="172">
        <v>67145.421000000002</v>
      </c>
      <c r="D161" s="172">
        <v>67145.421000000002</v>
      </c>
      <c r="E161" s="172">
        <v>0</v>
      </c>
      <c r="F161" s="172">
        <v>0</v>
      </c>
      <c r="G161" s="172">
        <v>0</v>
      </c>
      <c r="H161" s="172">
        <v>0</v>
      </c>
      <c r="I161" s="172">
        <v>0</v>
      </c>
      <c r="J161" s="172">
        <v>66073.087</v>
      </c>
      <c r="K161" s="172">
        <v>66073.087</v>
      </c>
      <c r="L161" s="172">
        <v>0</v>
      </c>
      <c r="M161" s="172">
        <v>0</v>
      </c>
      <c r="N161" s="172">
        <v>0</v>
      </c>
      <c r="O161" s="172">
        <v>0</v>
      </c>
      <c r="P161" s="172">
        <v>0</v>
      </c>
      <c r="Q161" s="172">
        <v>1071.6369999999999</v>
      </c>
      <c r="R161" s="172">
        <f t="shared" si="10"/>
        <v>98.402967791355422</v>
      </c>
      <c r="S161" s="172">
        <f t="shared" si="12"/>
        <v>98.402967791355422</v>
      </c>
      <c r="T161" s="172"/>
      <c r="U161" s="172"/>
      <c r="V161" s="172"/>
    </row>
    <row r="162" spans="1:22">
      <c r="A162" s="294">
        <v>3</v>
      </c>
      <c r="B162" s="276" t="s">
        <v>399</v>
      </c>
      <c r="C162" s="172">
        <v>32827.275000000001</v>
      </c>
      <c r="D162" s="172">
        <v>32827.275000000001</v>
      </c>
      <c r="E162" s="172">
        <v>0</v>
      </c>
      <c r="F162" s="172">
        <v>0</v>
      </c>
      <c r="G162" s="172">
        <v>0</v>
      </c>
      <c r="H162" s="172">
        <v>0</v>
      </c>
      <c r="I162" s="172">
        <v>0</v>
      </c>
      <c r="J162" s="172">
        <v>32784.7255</v>
      </c>
      <c r="K162" s="172">
        <v>32784.7255</v>
      </c>
      <c r="L162" s="172">
        <v>0</v>
      </c>
      <c r="M162" s="172">
        <v>0</v>
      </c>
      <c r="N162" s="172">
        <v>0</v>
      </c>
      <c r="O162" s="172">
        <v>0</v>
      </c>
      <c r="P162" s="172">
        <v>0</v>
      </c>
      <c r="Q162" s="172">
        <v>0</v>
      </c>
      <c r="R162" s="172">
        <f t="shared" si="10"/>
        <v>99.870383697702593</v>
      </c>
      <c r="S162" s="172">
        <f t="shared" si="12"/>
        <v>99.870383697702593</v>
      </c>
      <c r="T162" s="172"/>
      <c r="U162" s="172"/>
      <c r="V162" s="172"/>
    </row>
    <row r="163" spans="1:22">
      <c r="A163" s="294">
        <v>4</v>
      </c>
      <c r="B163" s="276" t="s">
        <v>400</v>
      </c>
      <c r="C163" s="172">
        <v>42256.481</v>
      </c>
      <c r="D163" s="172">
        <v>42256.481</v>
      </c>
      <c r="E163" s="172">
        <v>0</v>
      </c>
      <c r="F163" s="172">
        <v>0</v>
      </c>
      <c r="G163" s="172">
        <v>0</v>
      </c>
      <c r="H163" s="172">
        <v>0</v>
      </c>
      <c r="I163" s="172">
        <v>0</v>
      </c>
      <c r="J163" s="172">
        <v>18102.123</v>
      </c>
      <c r="K163" s="172">
        <v>18102.123</v>
      </c>
      <c r="L163" s="172">
        <v>0</v>
      </c>
      <c r="M163" s="172">
        <v>0</v>
      </c>
      <c r="N163" s="172">
        <v>0</v>
      </c>
      <c r="O163" s="172">
        <v>0</v>
      </c>
      <c r="P163" s="172">
        <v>0</v>
      </c>
      <c r="Q163" s="172">
        <v>471.75900000000001</v>
      </c>
      <c r="R163" s="172">
        <f t="shared" si="10"/>
        <v>42.838690235469443</v>
      </c>
      <c r="S163" s="172">
        <f t="shared" si="12"/>
        <v>42.838690235469443</v>
      </c>
      <c r="T163" s="172"/>
      <c r="U163" s="172"/>
      <c r="V163" s="172"/>
    </row>
    <row r="164" spans="1:22">
      <c r="A164" s="294">
        <v>5</v>
      </c>
      <c r="B164" s="276" t="s">
        <v>340</v>
      </c>
      <c r="C164" s="172">
        <v>20660.7</v>
      </c>
      <c r="D164" s="172">
        <v>20660.7</v>
      </c>
      <c r="E164" s="172">
        <v>0</v>
      </c>
      <c r="F164" s="172">
        <v>0</v>
      </c>
      <c r="G164" s="172">
        <v>0</v>
      </c>
      <c r="H164" s="172">
        <v>0</v>
      </c>
      <c r="I164" s="172">
        <v>0</v>
      </c>
      <c r="J164" s="172">
        <v>19630.893</v>
      </c>
      <c r="K164" s="172">
        <v>19630.893</v>
      </c>
      <c r="L164" s="172">
        <v>0</v>
      </c>
      <c r="M164" s="172">
        <v>0</v>
      </c>
      <c r="N164" s="172">
        <v>0</v>
      </c>
      <c r="O164" s="172">
        <v>0</v>
      </c>
      <c r="P164" s="172">
        <v>0</v>
      </c>
      <c r="Q164" s="172">
        <v>726.80499999999995</v>
      </c>
      <c r="R164" s="172">
        <f t="shared" si="10"/>
        <v>95.015623865599906</v>
      </c>
      <c r="S164" s="172">
        <f t="shared" si="12"/>
        <v>95.015623865599906</v>
      </c>
      <c r="T164" s="172"/>
      <c r="U164" s="172"/>
      <c r="V164" s="172"/>
    </row>
    <row r="165" spans="1:22">
      <c r="A165" s="294">
        <v>6</v>
      </c>
      <c r="B165" s="276" t="s">
        <v>341</v>
      </c>
      <c r="C165" s="172">
        <v>92160.304999999993</v>
      </c>
      <c r="D165" s="172">
        <v>92160.304999999993</v>
      </c>
      <c r="E165" s="172">
        <v>0</v>
      </c>
      <c r="F165" s="172">
        <v>0</v>
      </c>
      <c r="G165" s="172">
        <v>0</v>
      </c>
      <c r="H165" s="172">
        <v>0</v>
      </c>
      <c r="I165" s="172">
        <v>0</v>
      </c>
      <c r="J165" s="172">
        <v>67928.794999999998</v>
      </c>
      <c r="K165" s="172">
        <v>67928.794999999998</v>
      </c>
      <c r="L165" s="172">
        <v>0</v>
      </c>
      <c r="M165" s="172">
        <v>0</v>
      </c>
      <c r="N165" s="172">
        <v>0</v>
      </c>
      <c r="O165" s="172">
        <v>0</v>
      </c>
      <c r="P165" s="172">
        <v>0</v>
      </c>
      <c r="Q165" s="172">
        <v>24231.51</v>
      </c>
      <c r="R165" s="172">
        <f t="shared" si="10"/>
        <v>73.707215921214669</v>
      </c>
      <c r="S165" s="172">
        <f t="shared" si="12"/>
        <v>73.707215921214669</v>
      </c>
      <c r="T165" s="172"/>
      <c r="U165" s="172"/>
      <c r="V165" s="172"/>
    </row>
    <row r="166" spans="1:22">
      <c r="A166" s="294">
        <v>7</v>
      </c>
      <c r="B166" s="276" t="s">
        <v>342</v>
      </c>
      <c r="C166" s="172">
        <v>23707.127</v>
      </c>
      <c r="D166" s="172">
        <v>23707.127</v>
      </c>
      <c r="E166" s="172">
        <v>0</v>
      </c>
      <c r="F166" s="172">
        <v>0</v>
      </c>
      <c r="G166" s="172">
        <v>0</v>
      </c>
      <c r="H166" s="172">
        <v>0</v>
      </c>
      <c r="I166" s="172">
        <v>0</v>
      </c>
      <c r="J166" s="172">
        <v>23433.503000000001</v>
      </c>
      <c r="K166" s="172">
        <v>23433.503000000001</v>
      </c>
      <c r="L166" s="172">
        <v>0</v>
      </c>
      <c r="M166" s="172">
        <v>0</v>
      </c>
      <c r="N166" s="172">
        <v>0</v>
      </c>
      <c r="O166" s="172">
        <v>0</v>
      </c>
      <c r="P166" s="172">
        <v>0</v>
      </c>
      <c r="Q166" s="172">
        <v>273.62400000000002</v>
      </c>
      <c r="R166" s="172">
        <f t="shared" si="10"/>
        <v>98.845815437695165</v>
      </c>
      <c r="S166" s="172">
        <f t="shared" si="12"/>
        <v>98.845815437695165</v>
      </c>
      <c r="T166" s="172"/>
      <c r="U166" s="172"/>
      <c r="V166" s="172"/>
    </row>
    <row r="167" spans="1:22">
      <c r="A167" s="294">
        <v>8</v>
      </c>
      <c r="B167" s="276" t="s">
        <v>343</v>
      </c>
      <c r="C167" s="172">
        <v>14720.852999999999</v>
      </c>
      <c r="D167" s="172">
        <v>14720.852999999999</v>
      </c>
      <c r="E167" s="172">
        <v>0</v>
      </c>
      <c r="F167" s="172">
        <v>0</v>
      </c>
      <c r="G167" s="172">
        <v>0</v>
      </c>
      <c r="H167" s="172">
        <v>0</v>
      </c>
      <c r="I167" s="172">
        <v>0</v>
      </c>
      <c r="J167" s="172">
        <v>12953.290999999999</v>
      </c>
      <c r="K167" s="172">
        <v>12953.290999999999</v>
      </c>
      <c r="L167" s="172">
        <v>0</v>
      </c>
      <c r="M167" s="172">
        <v>0</v>
      </c>
      <c r="N167" s="172">
        <v>0</v>
      </c>
      <c r="O167" s="172">
        <v>0</v>
      </c>
      <c r="P167" s="172">
        <v>0</v>
      </c>
      <c r="Q167" s="172">
        <v>1262.136</v>
      </c>
      <c r="R167" s="172">
        <f t="shared" si="10"/>
        <v>87.992801775821007</v>
      </c>
      <c r="S167" s="172">
        <f t="shared" si="12"/>
        <v>87.992801775821007</v>
      </c>
      <c r="T167" s="172"/>
      <c r="U167" s="172"/>
      <c r="V167" s="172"/>
    </row>
    <row r="168" spans="1:22">
      <c r="A168" s="294">
        <v>9</v>
      </c>
      <c r="B168" s="276" t="s">
        <v>344</v>
      </c>
      <c r="C168" s="172">
        <v>34498.436000000002</v>
      </c>
      <c r="D168" s="172">
        <v>34498.436000000002</v>
      </c>
      <c r="E168" s="172">
        <v>0</v>
      </c>
      <c r="F168" s="172">
        <v>0</v>
      </c>
      <c r="G168" s="172">
        <v>0</v>
      </c>
      <c r="H168" s="172">
        <v>0</v>
      </c>
      <c r="I168" s="172">
        <v>0</v>
      </c>
      <c r="J168" s="172">
        <v>31772.627</v>
      </c>
      <c r="K168" s="172">
        <v>31772.627</v>
      </c>
      <c r="L168" s="172">
        <v>0</v>
      </c>
      <c r="M168" s="172">
        <v>0</v>
      </c>
      <c r="N168" s="172">
        <v>0</v>
      </c>
      <c r="O168" s="172">
        <v>0</v>
      </c>
      <c r="P168" s="172">
        <v>0</v>
      </c>
      <c r="Q168" s="172">
        <v>2685.7620000000002</v>
      </c>
      <c r="R168" s="172">
        <f t="shared" si="10"/>
        <v>92.098746157651902</v>
      </c>
      <c r="S168" s="172">
        <f t="shared" si="12"/>
        <v>92.098746157651902</v>
      </c>
      <c r="T168" s="172"/>
      <c r="U168" s="172"/>
      <c r="V168" s="172"/>
    </row>
    <row r="169" spans="1:22">
      <c r="A169" s="294">
        <v>10</v>
      </c>
      <c r="B169" s="276" t="s">
        <v>345</v>
      </c>
      <c r="C169" s="172">
        <v>26647.72</v>
      </c>
      <c r="D169" s="172">
        <v>26647.72</v>
      </c>
      <c r="E169" s="172">
        <v>0</v>
      </c>
      <c r="F169" s="172">
        <v>0</v>
      </c>
      <c r="G169" s="172">
        <v>0</v>
      </c>
      <c r="H169" s="172">
        <v>0</v>
      </c>
      <c r="I169" s="172">
        <v>0</v>
      </c>
      <c r="J169" s="172">
        <v>26279.702000000001</v>
      </c>
      <c r="K169" s="172">
        <v>26279.702000000001</v>
      </c>
      <c r="L169" s="172">
        <v>0</v>
      </c>
      <c r="M169" s="172">
        <v>0</v>
      </c>
      <c r="N169" s="172">
        <v>0</v>
      </c>
      <c r="O169" s="172">
        <v>0</v>
      </c>
      <c r="P169" s="172">
        <v>0</v>
      </c>
      <c r="Q169" s="172">
        <v>297.62799999999999</v>
      </c>
      <c r="R169" s="172">
        <f t="shared" si="10"/>
        <v>98.618951264873687</v>
      </c>
      <c r="S169" s="172">
        <f t="shared" si="12"/>
        <v>98.618951264873687</v>
      </c>
      <c r="T169" s="172"/>
      <c r="U169" s="172"/>
      <c r="V169" s="172"/>
    </row>
    <row r="170" spans="1:22">
      <c r="A170" s="294">
        <v>11</v>
      </c>
      <c r="B170" s="276" t="s">
        <v>346</v>
      </c>
      <c r="C170" s="172">
        <v>29952.944</v>
      </c>
      <c r="D170" s="172">
        <v>29952.944</v>
      </c>
      <c r="E170" s="172">
        <v>0</v>
      </c>
      <c r="F170" s="172">
        <v>0</v>
      </c>
      <c r="G170" s="172">
        <v>0</v>
      </c>
      <c r="H170" s="172">
        <v>0</v>
      </c>
      <c r="I170" s="172">
        <v>0</v>
      </c>
      <c r="J170" s="172">
        <v>23501.178</v>
      </c>
      <c r="K170" s="172">
        <v>23501.178</v>
      </c>
      <c r="L170" s="172">
        <v>0</v>
      </c>
      <c r="M170" s="172">
        <v>0</v>
      </c>
      <c r="N170" s="172">
        <v>0</v>
      </c>
      <c r="O170" s="172">
        <v>0</v>
      </c>
      <c r="P170" s="172">
        <v>0</v>
      </c>
      <c r="Q170" s="172">
        <v>6204.2520000000004</v>
      </c>
      <c r="R170" s="172">
        <f t="shared" si="10"/>
        <v>78.460327639246415</v>
      </c>
      <c r="S170" s="172">
        <f t="shared" si="12"/>
        <v>78.460327639246415</v>
      </c>
      <c r="T170" s="172"/>
      <c r="U170" s="172"/>
      <c r="V170" s="172"/>
    </row>
    <row r="171" spans="1:22">
      <c r="A171" s="294">
        <v>12</v>
      </c>
      <c r="B171" s="276" t="s">
        <v>347</v>
      </c>
      <c r="C171" s="172">
        <v>84470.282000000007</v>
      </c>
      <c r="D171" s="172">
        <v>84470.282000000007</v>
      </c>
      <c r="E171" s="172">
        <v>0</v>
      </c>
      <c r="F171" s="172">
        <v>0</v>
      </c>
      <c r="G171" s="172">
        <v>0</v>
      </c>
      <c r="H171" s="172">
        <v>0</v>
      </c>
      <c r="I171" s="172">
        <v>0</v>
      </c>
      <c r="J171" s="172">
        <v>78044.841</v>
      </c>
      <c r="K171" s="172">
        <v>78044.841</v>
      </c>
      <c r="L171" s="172">
        <v>0</v>
      </c>
      <c r="M171" s="172">
        <v>0</v>
      </c>
      <c r="N171" s="172">
        <v>0</v>
      </c>
      <c r="O171" s="172">
        <v>0</v>
      </c>
      <c r="P171" s="172">
        <v>0</v>
      </c>
      <c r="Q171" s="172">
        <v>5364.4690000000001</v>
      </c>
      <c r="R171" s="172">
        <f t="shared" si="10"/>
        <v>92.393252576095335</v>
      </c>
      <c r="S171" s="172">
        <f t="shared" si="12"/>
        <v>92.393252576095335</v>
      </c>
      <c r="T171" s="172"/>
      <c r="U171" s="172"/>
      <c r="V171" s="172"/>
    </row>
    <row r="172" spans="1:22">
      <c r="A172" s="294">
        <v>13</v>
      </c>
      <c r="B172" s="276" t="s">
        <v>348</v>
      </c>
      <c r="C172" s="172">
        <v>55613.694000000003</v>
      </c>
      <c r="D172" s="172">
        <v>55613.694000000003</v>
      </c>
      <c r="E172" s="172">
        <v>0</v>
      </c>
      <c r="F172" s="172">
        <v>0</v>
      </c>
      <c r="G172" s="172">
        <v>0</v>
      </c>
      <c r="H172" s="172">
        <v>0</v>
      </c>
      <c r="I172" s="172">
        <v>0</v>
      </c>
      <c r="J172" s="172">
        <v>43962.014000000003</v>
      </c>
      <c r="K172" s="172">
        <v>43962.014000000003</v>
      </c>
      <c r="L172" s="172">
        <v>0</v>
      </c>
      <c r="M172" s="172">
        <v>0</v>
      </c>
      <c r="N172" s="172">
        <v>0</v>
      </c>
      <c r="O172" s="172">
        <v>0</v>
      </c>
      <c r="P172" s="172">
        <v>0</v>
      </c>
      <c r="Q172" s="172">
        <v>10734.978999999999</v>
      </c>
      <c r="R172" s="172">
        <f t="shared" si="10"/>
        <v>79.048901157330064</v>
      </c>
      <c r="S172" s="172">
        <f t="shared" si="12"/>
        <v>79.048901157330064</v>
      </c>
      <c r="T172" s="172"/>
      <c r="U172" s="172"/>
      <c r="V172" s="172"/>
    </row>
    <row r="173" spans="1:22">
      <c r="A173" s="294">
        <v>14</v>
      </c>
      <c r="B173" s="276" t="s">
        <v>349</v>
      </c>
      <c r="C173" s="172">
        <v>47091.627999999997</v>
      </c>
      <c r="D173" s="172">
        <v>47091.627999999997</v>
      </c>
      <c r="E173" s="172">
        <v>0</v>
      </c>
      <c r="F173" s="172">
        <v>0</v>
      </c>
      <c r="G173" s="172">
        <v>0</v>
      </c>
      <c r="H173" s="172">
        <v>0</v>
      </c>
      <c r="I173" s="172">
        <v>0</v>
      </c>
      <c r="J173" s="172">
        <v>37733.455000000002</v>
      </c>
      <c r="K173" s="172">
        <v>37733.455000000002</v>
      </c>
      <c r="L173" s="172">
        <v>0</v>
      </c>
      <c r="M173" s="172">
        <v>0</v>
      </c>
      <c r="N173" s="172">
        <v>0</v>
      </c>
      <c r="O173" s="172">
        <v>0</v>
      </c>
      <c r="P173" s="172">
        <v>0</v>
      </c>
      <c r="Q173" s="172">
        <v>9358.1730000000007</v>
      </c>
      <c r="R173" s="172">
        <f t="shared" si="10"/>
        <v>80.127735231408863</v>
      </c>
      <c r="S173" s="172">
        <f t="shared" si="12"/>
        <v>80.127735231408863</v>
      </c>
      <c r="T173" s="172"/>
      <c r="U173" s="172"/>
      <c r="V173" s="172"/>
    </row>
    <row r="174" spans="1:22">
      <c r="A174" s="294">
        <v>15</v>
      </c>
      <c r="B174" s="276" t="s">
        <v>401</v>
      </c>
      <c r="C174" s="172">
        <v>277624.12800000003</v>
      </c>
      <c r="D174" s="172">
        <v>277624.12800000003</v>
      </c>
      <c r="E174" s="172">
        <v>0</v>
      </c>
      <c r="F174" s="172">
        <v>0</v>
      </c>
      <c r="G174" s="172">
        <v>0</v>
      </c>
      <c r="H174" s="172">
        <v>0</v>
      </c>
      <c r="I174" s="172">
        <v>0</v>
      </c>
      <c r="J174" s="172">
        <v>182809.94099999999</v>
      </c>
      <c r="K174" s="172">
        <v>182809.94099999999</v>
      </c>
      <c r="L174" s="172">
        <v>0</v>
      </c>
      <c r="M174" s="172">
        <v>0</v>
      </c>
      <c r="N174" s="172">
        <v>0</v>
      </c>
      <c r="O174" s="172">
        <v>0</v>
      </c>
      <c r="P174" s="172">
        <v>0</v>
      </c>
      <c r="Q174" s="172">
        <v>87782.210999999996</v>
      </c>
      <c r="R174" s="172">
        <f t="shared" si="10"/>
        <v>65.848001871076562</v>
      </c>
      <c r="S174" s="172">
        <f t="shared" si="12"/>
        <v>65.848001871076562</v>
      </c>
      <c r="T174" s="172"/>
      <c r="U174" s="172"/>
      <c r="V174" s="172"/>
    </row>
    <row r="175" spans="1:22">
      <c r="A175" s="294">
        <v>16</v>
      </c>
      <c r="B175" s="276" t="s">
        <v>402</v>
      </c>
      <c r="C175" s="172">
        <v>27181.89</v>
      </c>
      <c r="D175" s="172">
        <v>27181.89</v>
      </c>
      <c r="E175" s="172">
        <v>0</v>
      </c>
      <c r="F175" s="172">
        <v>0</v>
      </c>
      <c r="G175" s="172">
        <v>0</v>
      </c>
      <c r="H175" s="172">
        <v>0</v>
      </c>
      <c r="I175" s="172">
        <v>0</v>
      </c>
      <c r="J175" s="172">
        <v>27092.080000000002</v>
      </c>
      <c r="K175" s="172">
        <v>27092.080000000002</v>
      </c>
      <c r="L175" s="172">
        <v>0</v>
      </c>
      <c r="M175" s="172">
        <v>0</v>
      </c>
      <c r="N175" s="172">
        <v>0</v>
      </c>
      <c r="O175" s="172">
        <v>0</v>
      </c>
      <c r="P175" s="172">
        <v>0</v>
      </c>
      <c r="Q175" s="172">
        <v>89.81</v>
      </c>
      <c r="R175" s="172">
        <f t="shared" si="10"/>
        <v>99.669596190699039</v>
      </c>
      <c r="S175" s="172">
        <f t="shared" si="12"/>
        <v>99.669596190699039</v>
      </c>
      <c r="T175" s="172"/>
      <c r="U175" s="172"/>
      <c r="V175" s="172"/>
    </row>
    <row r="176" spans="1:22">
      <c r="A176" s="294">
        <v>17</v>
      </c>
      <c r="B176" s="276" t="s">
        <v>405</v>
      </c>
      <c r="C176" s="172">
        <v>26518.674999999999</v>
      </c>
      <c r="D176" s="172">
        <v>26518.674999999999</v>
      </c>
      <c r="E176" s="172">
        <v>0</v>
      </c>
      <c r="F176" s="172">
        <v>0</v>
      </c>
      <c r="G176" s="172">
        <v>0</v>
      </c>
      <c r="H176" s="172">
        <v>0</v>
      </c>
      <c r="I176" s="172">
        <v>0</v>
      </c>
      <c r="J176" s="172">
        <v>19100.637999999999</v>
      </c>
      <c r="K176" s="172">
        <v>19100.637999999999</v>
      </c>
      <c r="L176" s="172">
        <v>0</v>
      </c>
      <c r="M176" s="172">
        <v>0</v>
      </c>
      <c r="N176" s="172">
        <v>0</v>
      </c>
      <c r="O176" s="172">
        <v>0</v>
      </c>
      <c r="P176" s="172">
        <v>0</v>
      </c>
      <c r="Q176" s="172">
        <v>7418.0370000000003</v>
      </c>
      <c r="R176" s="172">
        <f t="shared" si="10"/>
        <v>72.027120510357321</v>
      </c>
      <c r="S176" s="172">
        <f t="shared" si="12"/>
        <v>72.027120510357321</v>
      </c>
      <c r="T176" s="172"/>
      <c r="U176" s="172"/>
      <c r="V176" s="172"/>
    </row>
    <row r="177" spans="1:22">
      <c r="A177" s="294">
        <v>18</v>
      </c>
      <c r="B177" s="276" t="s">
        <v>406</v>
      </c>
      <c r="C177" s="172">
        <v>11417.311</v>
      </c>
      <c r="D177" s="172">
        <v>11417.311</v>
      </c>
      <c r="E177" s="172">
        <v>0</v>
      </c>
      <c r="F177" s="172">
        <v>0</v>
      </c>
      <c r="G177" s="172">
        <v>0</v>
      </c>
      <c r="H177" s="172">
        <v>0</v>
      </c>
      <c r="I177" s="172">
        <v>0</v>
      </c>
      <c r="J177" s="172">
        <v>9750</v>
      </c>
      <c r="K177" s="172">
        <v>9750</v>
      </c>
      <c r="L177" s="172">
        <v>0</v>
      </c>
      <c r="M177" s="172">
        <v>0</v>
      </c>
      <c r="N177" s="172">
        <v>0</v>
      </c>
      <c r="O177" s="172">
        <v>0</v>
      </c>
      <c r="P177" s="172">
        <v>0</v>
      </c>
      <c r="Q177" s="172">
        <v>1667.3109999999999</v>
      </c>
      <c r="R177" s="172">
        <f t="shared" si="10"/>
        <v>85.396640242172623</v>
      </c>
      <c r="S177" s="172">
        <f t="shared" si="12"/>
        <v>85.396640242172623</v>
      </c>
      <c r="T177" s="172"/>
      <c r="U177" s="172"/>
      <c r="V177" s="172"/>
    </row>
    <row r="178" spans="1:22">
      <c r="A178" s="294">
        <v>19</v>
      </c>
      <c r="B178" s="276" t="s">
        <v>407</v>
      </c>
      <c r="C178" s="172">
        <v>17533.634999999998</v>
      </c>
      <c r="D178" s="172">
        <v>17533.634999999998</v>
      </c>
      <c r="E178" s="172">
        <v>0</v>
      </c>
      <c r="F178" s="172">
        <v>0</v>
      </c>
      <c r="G178" s="172">
        <v>0</v>
      </c>
      <c r="H178" s="172">
        <v>0</v>
      </c>
      <c r="I178" s="172">
        <v>0</v>
      </c>
      <c r="J178" s="172">
        <v>17533.634999999998</v>
      </c>
      <c r="K178" s="172">
        <v>17533.634999999998</v>
      </c>
      <c r="L178" s="172">
        <v>0</v>
      </c>
      <c r="M178" s="172">
        <v>0</v>
      </c>
      <c r="N178" s="172">
        <v>0</v>
      </c>
      <c r="O178" s="172">
        <v>0</v>
      </c>
      <c r="P178" s="172">
        <v>0</v>
      </c>
      <c r="Q178" s="172">
        <v>0</v>
      </c>
      <c r="R178" s="172">
        <f t="shared" si="10"/>
        <v>100</v>
      </c>
      <c r="S178" s="172">
        <f t="shared" si="12"/>
        <v>100</v>
      </c>
      <c r="T178" s="172"/>
      <c r="U178" s="172"/>
      <c r="V178" s="172"/>
    </row>
    <row r="179" spans="1:22">
      <c r="A179" s="294">
        <v>20</v>
      </c>
      <c r="B179" s="276" t="s">
        <v>408</v>
      </c>
      <c r="C179" s="172">
        <v>1150</v>
      </c>
      <c r="D179" s="172">
        <v>1150</v>
      </c>
      <c r="E179" s="172">
        <v>0</v>
      </c>
      <c r="F179" s="172">
        <v>0</v>
      </c>
      <c r="G179" s="172">
        <v>0</v>
      </c>
      <c r="H179" s="172">
        <v>0</v>
      </c>
      <c r="I179" s="172">
        <v>0</v>
      </c>
      <c r="J179" s="172">
        <v>1134.2919999999999</v>
      </c>
      <c r="K179" s="172">
        <v>1134.2919999999999</v>
      </c>
      <c r="L179" s="172">
        <v>0</v>
      </c>
      <c r="M179" s="172">
        <v>0</v>
      </c>
      <c r="N179" s="172">
        <v>0</v>
      </c>
      <c r="O179" s="172">
        <v>0</v>
      </c>
      <c r="P179" s="172">
        <v>0</v>
      </c>
      <c r="Q179" s="172">
        <v>15.708</v>
      </c>
      <c r="R179" s="172">
        <f t="shared" si="10"/>
        <v>98.634086956521728</v>
      </c>
      <c r="S179" s="172">
        <f t="shared" si="12"/>
        <v>98.634086956521728</v>
      </c>
      <c r="T179" s="172"/>
      <c r="U179" s="172"/>
      <c r="V179" s="172"/>
    </row>
    <row r="180" spans="1:22">
      <c r="A180" s="294">
        <v>21</v>
      </c>
      <c r="B180" s="276" t="s">
        <v>409</v>
      </c>
      <c r="C180" s="172">
        <v>1800</v>
      </c>
      <c r="D180" s="172">
        <v>1800</v>
      </c>
      <c r="E180" s="172">
        <v>0</v>
      </c>
      <c r="F180" s="172">
        <v>0</v>
      </c>
      <c r="G180" s="172">
        <v>0</v>
      </c>
      <c r="H180" s="172">
        <v>0</v>
      </c>
      <c r="I180" s="172">
        <v>0</v>
      </c>
      <c r="J180" s="172">
        <v>1646.817</v>
      </c>
      <c r="K180" s="172">
        <v>1646.817</v>
      </c>
      <c r="L180" s="172">
        <v>0</v>
      </c>
      <c r="M180" s="172">
        <v>0</v>
      </c>
      <c r="N180" s="172">
        <v>0</v>
      </c>
      <c r="O180" s="172">
        <v>0</v>
      </c>
      <c r="P180" s="172">
        <v>0</v>
      </c>
      <c r="Q180" s="172">
        <v>153.18299999999999</v>
      </c>
      <c r="R180" s="172">
        <f t="shared" si="10"/>
        <v>91.489833333333337</v>
      </c>
      <c r="S180" s="172">
        <f t="shared" si="12"/>
        <v>91.489833333333337</v>
      </c>
      <c r="T180" s="172"/>
      <c r="U180" s="172"/>
      <c r="V180" s="172"/>
    </row>
    <row r="181" spans="1:22">
      <c r="A181" s="294">
        <v>22</v>
      </c>
      <c r="B181" s="276" t="s">
        <v>410</v>
      </c>
      <c r="C181" s="172">
        <v>1600</v>
      </c>
      <c r="D181" s="172">
        <v>1600</v>
      </c>
      <c r="E181" s="172">
        <v>0</v>
      </c>
      <c r="F181" s="172">
        <v>0</v>
      </c>
      <c r="G181" s="172">
        <v>0</v>
      </c>
      <c r="H181" s="172">
        <v>0</v>
      </c>
      <c r="I181" s="172">
        <v>0</v>
      </c>
      <c r="J181" s="172">
        <v>1600</v>
      </c>
      <c r="K181" s="172">
        <v>1600</v>
      </c>
      <c r="L181" s="172">
        <v>0</v>
      </c>
      <c r="M181" s="172">
        <v>0</v>
      </c>
      <c r="N181" s="172">
        <v>0</v>
      </c>
      <c r="O181" s="172">
        <v>0</v>
      </c>
      <c r="P181" s="172">
        <v>0</v>
      </c>
      <c r="Q181" s="172">
        <v>0</v>
      </c>
      <c r="R181" s="172">
        <f t="shared" si="10"/>
        <v>100</v>
      </c>
      <c r="S181" s="172">
        <f t="shared" si="12"/>
        <v>100</v>
      </c>
      <c r="T181" s="172"/>
      <c r="U181" s="172"/>
      <c r="V181" s="172"/>
    </row>
    <row r="182" spans="1:22">
      <c r="A182" s="294">
        <v>23</v>
      </c>
      <c r="B182" s="276" t="s">
        <v>411</v>
      </c>
      <c r="C182" s="172">
        <v>1500</v>
      </c>
      <c r="D182" s="172">
        <v>1500</v>
      </c>
      <c r="E182" s="172">
        <v>0</v>
      </c>
      <c r="F182" s="172">
        <v>0</v>
      </c>
      <c r="G182" s="172">
        <v>0</v>
      </c>
      <c r="H182" s="172">
        <v>0</v>
      </c>
      <c r="I182" s="172">
        <v>0</v>
      </c>
      <c r="J182" s="172">
        <v>1500</v>
      </c>
      <c r="K182" s="172">
        <v>1500</v>
      </c>
      <c r="L182" s="172">
        <v>0</v>
      </c>
      <c r="M182" s="172">
        <v>0</v>
      </c>
      <c r="N182" s="172">
        <v>0</v>
      </c>
      <c r="O182" s="172">
        <v>0</v>
      </c>
      <c r="P182" s="172">
        <v>0</v>
      </c>
      <c r="Q182" s="172">
        <v>0</v>
      </c>
      <c r="R182" s="172">
        <f t="shared" si="10"/>
        <v>100</v>
      </c>
      <c r="S182" s="172">
        <f t="shared" si="12"/>
        <v>100</v>
      </c>
      <c r="T182" s="172"/>
      <c r="U182" s="172"/>
      <c r="V182" s="172"/>
    </row>
    <row r="183" spans="1:22">
      <c r="A183" s="294">
        <v>24</v>
      </c>
      <c r="B183" s="276" t="s">
        <v>412</v>
      </c>
      <c r="C183" s="172">
        <v>2300</v>
      </c>
      <c r="D183" s="172">
        <v>2300</v>
      </c>
      <c r="E183" s="172">
        <v>0</v>
      </c>
      <c r="F183" s="172">
        <v>0</v>
      </c>
      <c r="G183" s="172">
        <v>0</v>
      </c>
      <c r="H183" s="172">
        <v>0</v>
      </c>
      <c r="I183" s="172">
        <v>0</v>
      </c>
      <c r="J183" s="172">
        <v>2300</v>
      </c>
      <c r="K183" s="172">
        <v>2300</v>
      </c>
      <c r="L183" s="172">
        <v>0</v>
      </c>
      <c r="M183" s="172">
        <v>0</v>
      </c>
      <c r="N183" s="172">
        <v>0</v>
      </c>
      <c r="O183" s="172">
        <v>0</v>
      </c>
      <c r="P183" s="172">
        <v>0</v>
      </c>
      <c r="Q183" s="172">
        <v>0</v>
      </c>
      <c r="R183" s="172">
        <f t="shared" si="10"/>
        <v>100</v>
      </c>
      <c r="S183" s="172">
        <f t="shared" si="12"/>
        <v>100</v>
      </c>
      <c r="T183" s="172"/>
      <c r="U183" s="172"/>
      <c r="V183" s="172"/>
    </row>
    <row r="184" spans="1:22">
      <c r="A184" s="294">
        <v>25</v>
      </c>
      <c r="B184" s="276" t="s">
        <v>413</v>
      </c>
      <c r="C184" s="172">
        <v>1650</v>
      </c>
      <c r="D184" s="172">
        <v>1650</v>
      </c>
      <c r="E184" s="172">
        <v>0</v>
      </c>
      <c r="F184" s="172">
        <v>0</v>
      </c>
      <c r="G184" s="172">
        <v>0</v>
      </c>
      <c r="H184" s="172">
        <v>0</v>
      </c>
      <c r="I184" s="172">
        <v>0</v>
      </c>
      <c r="J184" s="172">
        <v>1650</v>
      </c>
      <c r="K184" s="172">
        <v>1650</v>
      </c>
      <c r="L184" s="172">
        <v>0</v>
      </c>
      <c r="M184" s="172">
        <v>0</v>
      </c>
      <c r="N184" s="172">
        <v>0</v>
      </c>
      <c r="O184" s="172">
        <v>0</v>
      </c>
      <c r="P184" s="172">
        <v>0</v>
      </c>
      <c r="Q184" s="172">
        <v>0</v>
      </c>
      <c r="R184" s="172">
        <f t="shared" si="10"/>
        <v>100</v>
      </c>
      <c r="S184" s="172">
        <f t="shared" si="12"/>
        <v>100</v>
      </c>
      <c r="T184" s="172"/>
      <c r="U184" s="172"/>
      <c r="V184" s="172"/>
    </row>
    <row r="185" spans="1:22" s="164" customFormat="1">
      <c r="A185" s="274" t="s">
        <v>10</v>
      </c>
      <c r="B185" s="301" t="s">
        <v>554</v>
      </c>
      <c r="C185" s="232">
        <v>0</v>
      </c>
      <c r="D185" s="232">
        <v>0</v>
      </c>
      <c r="E185" s="232">
        <v>0</v>
      </c>
      <c r="F185" s="232">
        <v>0</v>
      </c>
      <c r="G185" s="232">
        <v>0</v>
      </c>
      <c r="H185" s="232">
        <v>0</v>
      </c>
      <c r="I185" s="232">
        <v>0</v>
      </c>
      <c r="J185" s="232">
        <v>3011.8188850000001</v>
      </c>
      <c r="K185" s="232">
        <v>0</v>
      </c>
      <c r="L185" s="232">
        <v>0</v>
      </c>
      <c r="M185" s="232">
        <v>0</v>
      </c>
      <c r="N185" s="232">
        <v>0</v>
      </c>
      <c r="O185" s="232">
        <v>0</v>
      </c>
      <c r="P185" s="232">
        <v>3011.8188850000001</v>
      </c>
      <c r="Q185" s="232">
        <v>0</v>
      </c>
      <c r="R185" s="300"/>
      <c r="S185" s="300"/>
      <c r="T185" s="300"/>
      <c r="U185" s="300"/>
      <c r="V185" s="300"/>
    </row>
    <row r="186" spans="1:22" s="164" customFormat="1">
      <c r="A186" s="274" t="s">
        <v>14</v>
      </c>
      <c r="B186" s="301" t="s">
        <v>211</v>
      </c>
      <c r="C186" s="232">
        <v>1440</v>
      </c>
      <c r="D186" s="232">
        <v>0</v>
      </c>
      <c r="E186" s="232">
        <v>0</v>
      </c>
      <c r="F186" s="232">
        <v>0</v>
      </c>
      <c r="G186" s="232">
        <v>0</v>
      </c>
      <c r="H186" s="232">
        <v>0</v>
      </c>
      <c r="I186" s="232">
        <v>1440</v>
      </c>
      <c r="J186" s="232">
        <v>0</v>
      </c>
      <c r="K186" s="232">
        <v>0</v>
      </c>
      <c r="L186" s="232">
        <v>0</v>
      </c>
      <c r="M186" s="232">
        <v>0</v>
      </c>
      <c r="N186" s="232">
        <v>0</v>
      </c>
      <c r="O186" s="232">
        <v>0</v>
      </c>
      <c r="P186" s="232">
        <v>0</v>
      </c>
      <c r="Q186" s="232">
        <v>0</v>
      </c>
      <c r="R186" s="300">
        <f t="shared" si="10"/>
        <v>0</v>
      </c>
      <c r="S186" s="300"/>
      <c r="T186" s="300"/>
      <c r="U186" s="300"/>
      <c r="V186" s="300"/>
    </row>
    <row r="187" spans="1:22" s="164" customFormat="1">
      <c r="A187" s="274" t="s">
        <v>16</v>
      </c>
      <c r="B187" s="301" t="s">
        <v>212</v>
      </c>
      <c r="C187" s="232">
        <v>187666</v>
      </c>
      <c r="D187" s="232">
        <v>0</v>
      </c>
      <c r="E187" s="232">
        <v>0</v>
      </c>
      <c r="F187" s="232">
        <v>0</v>
      </c>
      <c r="G187" s="232">
        <v>0</v>
      </c>
      <c r="H187" s="232">
        <v>0</v>
      </c>
      <c r="I187" s="232">
        <v>187666</v>
      </c>
      <c r="J187" s="232">
        <v>0</v>
      </c>
      <c r="K187" s="232">
        <v>0</v>
      </c>
      <c r="L187" s="232">
        <v>0</v>
      </c>
      <c r="M187" s="232">
        <v>0</v>
      </c>
      <c r="N187" s="232">
        <v>0</v>
      </c>
      <c r="O187" s="232">
        <v>0</v>
      </c>
      <c r="P187" s="232">
        <v>0</v>
      </c>
      <c r="Q187" s="232">
        <v>0</v>
      </c>
      <c r="R187" s="300">
        <f t="shared" si="10"/>
        <v>0</v>
      </c>
      <c r="S187" s="300"/>
      <c r="T187" s="300"/>
      <c r="U187" s="300"/>
      <c r="V187" s="300"/>
    </row>
    <row r="188" spans="1:22" s="164" customFormat="1">
      <c r="A188" s="274" t="s">
        <v>18</v>
      </c>
      <c r="B188" s="301" t="s">
        <v>213</v>
      </c>
      <c r="C188" s="232">
        <v>191635</v>
      </c>
      <c r="D188" s="232">
        <v>0</v>
      </c>
      <c r="E188" s="232">
        <v>0</v>
      </c>
      <c r="F188" s="232">
        <v>0</v>
      </c>
      <c r="G188" s="232">
        <v>0</v>
      </c>
      <c r="H188" s="232">
        <v>0</v>
      </c>
      <c r="I188" s="232">
        <v>191635</v>
      </c>
      <c r="J188" s="232">
        <v>0</v>
      </c>
      <c r="K188" s="232">
        <v>0</v>
      </c>
      <c r="L188" s="232">
        <v>0</v>
      </c>
      <c r="M188" s="232">
        <v>0</v>
      </c>
      <c r="N188" s="232">
        <v>0</v>
      </c>
      <c r="O188" s="232">
        <v>0</v>
      </c>
      <c r="P188" s="232">
        <v>0</v>
      </c>
      <c r="Q188" s="232">
        <v>0</v>
      </c>
      <c r="R188" s="300">
        <f t="shared" si="10"/>
        <v>0</v>
      </c>
      <c r="S188" s="300"/>
      <c r="T188" s="300"/>
      <c r="U188" s="300"/>
      <c r="V188" s="300"/>
    </row>
    <row r="189" spans="1:22" s="164" customFormat="1">
      <c r="A189" s="274" t="s">
        <v>53</v>
      </c>
      <c r="B189" s="301" t="s">
        <v>205</v>
      </c>
      <c r="C189" s="232">
        <v>7285084</v>
      </c>
      <c r="D189" s="232">
        <v>0</v>
      </c>
      <c r="E189" s="232">
        <v>0</v>
      </c>
      <c r="F189" s="232">
        <v>0</v>
      </c>
      <c r="G189" s="232">
        <v>0</v>
      </c>
      <c r="H189" s="232">
        <v>0</v>
      </c>
      <c r="I189" s="232">
        <v>7285084</v>
      </c>
      <c r="J189" s="232">
        <v>9290625.8855189998</v>
      </c>
      <c r="K189" s="232">
        <v>0</v>
      </c>
      <c r="L189" s="232">
        <v>0</v>
      </c>
      <c r="M189" s="232">
        <v>0</v>
      </c>
      <c r="N189" s="232">
        <v>0</v>
      </c>
      <c r="O189" s="232">
        <v>0</v>
      </c>
      <c r="P189" s="232">
        <v>9290625.8855189998</v>
      </c>
      <c r="Q189" s="232">
        <v>0</v>
      </c>
      <c r="R189" s="300">
        <f t="shared" si="10"/>
        <v>127.5294270528521</v>
      </c>
      <c r="S189" s="300"/>
      <c r="T189" s="300"/>
      <c r="U189" s="300"/>
      <c r="V189" s="300">
        <f>P189/I189*100</f>
        <v>127.5294270528521</v>
      </c>
    </row>
    <row r="190" spans="1:22" s="164" customFormat="1">
      <c r="A190" s="274" t="s">
        <v>69</v>
      </c>
      <c r="B190" s="301" t="s">
        <v>214</v>
      </c>
      <c r="C190" s="232">
        <v>0</v>
      </c>
      <c r="D190" s="232">
        <v>0</v>
      </c>
      <c r="E190" s="232">
        <v>0</v>
      </c>
      <c r="F190" s="232">
        <v>0</v>
      </c>
      <c r="G190" s="232">
        <v>0</v>
      </c>
      <c r="H190" s="232">
        <v>0</v>
      </c>
      <c r="I190" s="232">
        <v>0</v>
      </c>
      <c r="J190" s="232">
        <v>0</v>
      </c>
      <c r="K190" s="232">
        <v>0</v>
      </c>
      <c r="L190" s="232">
        <v>0</v>
      </c>
      <c r="M190" s="232">
        <v>0</v>
      </c>
      <c r="N190" s="232">
        <v>0</v>
      </c>
      <c r="O190" s="232">
        <v>0</v>
      </c>
      <c r="P190" s="232">
        <v>0</v>
      </c>
      <c r="Q190" s="232">
        <v>1635441.3922069999</v>
      </c>
      <c r="R190" s="300"/>
      <c r="S190" s="300"/>
      <c r="T190" s="300"/>
      <c r="U190" s="300"/>
      <c r="V190" s="300"/>
    </row>
    <row r="191" spans="1:22" s="164" customFormat="1">
      <c r="A191" s="274" t="s">
        <v>215</v>
      </c>
      <c r="B191" s="301" t="s">
        <v>86</v>
      </c>
      <c r="C191" s="232">
        <v>0</v>
      </c>
      <c r="D191" s="232">
        <v>0</v>
      </c>
      <c r="E191" s="232">
        <v>0</v>
      </c>
      <c r="F191" s="232">
        <v>0</v>
      </c>
      <c r="G191" s="232">
        <v>0</v>
      </c>
      <c r="H191" s="232">
        <v>0</v>
      </c>
      <c r="I191" s="232">
        <v>0</v>
      </c>
      <c r="J191" s="232">
        <v>26081.350900000001</v>
      </c>
      <c r="K191" s="232">
        <v>0</v>
      </c>
      <c r="L191" s="232">
        <v>0</v>
      </c>
      <c r="M191" s="232">
        <v>0</v>
      </c>
      <c r="N191" s="232">
        <v>0</v>
      </c>
      <c r="O191" s="232">
        <v>0</v>
      </c>
      <c r="P191" s="232">
        <v>26081.350900000001</v>
      </c>
      <c r="Q191" s="232">
        <v>0</v>
      </c>
      <c r="R191" s="300"/>
      <c r="S191" s="300"/>
      <c r="T191" s="300"/>
      <c r="U191" s="300"/>
      <c r="V191" s="300"/>
    </row>
    <row r="192" spans="1:22">
      <c r="A192" s="288"/>
      <c r="B192" s="289"/>
      <c r="C192" s="231">
        <v>0</v>
      </c>
      <c r="D192" s="231">
        <v>0</v>
      </c>
      <c r="E192" s="231">
        <v>0</v>
      </c>
      <c r="F192" s="231">
        <v>0</v>
      </c>
      <c r="G192" s="231">
        <v>0</v>
      </c>
      <c r="H192" s="231">
        <v>0</v>
      </c>
      <c r="I192" s="231">
        <v>0</v>
      </c>
      <c r="J192" s="231">
        <v>0</v>
      </c>
      <c r="K192" s="231">
        <v>0</v>
      </c>
      <c r="L192" s="231">
        <v>0</v>
      </c>
      <c r="M192" s="231">
        <v>0</v>
      </c>
      <c r="N192" s="231">
        <v>0</v>
      </c>
      <c r="O192" s="231">
        <v>0</v>
      </c>
      <c r="P192" s="231">
        <v>0</v>
      </c>
      <c r="Q192" s="231">
        <v>0</v>
      </c>
      <c r="R192" s="289"/>
      <c r="S192" s="289"/>
      <c r="T192" s="289"/>
      <c r="U192" s="289"/>
      <c r="V192" s="289"/>
    </row>
  </sheetData>
  <mergeCells count="32">
    <mergeCell ref="K8:K11"/>
    <mergeCell ref="M8:O8"/>
    <mergeCell ref="P8:P11"/>
    <mergeCell ref="R8:R11"/>
    <mergeCell ref="M9:M11"/>
    <mergeCell ref="S8:S11"/>
    <mergeCell ref="Q7:Q11"/>
    <mergeCell ref="R7:V7"/>
    <mergeCell ref="T8:T11"/>
    <mergeCell ref="U8:U11"/>
    <mergeCell ref="V8:V11"/>
    <mergeCell ref="A7:A11"/>
    <mergeCell ref="B7:B11"/>
    <mergeCell ref="C7:I7"/>
    <mergeCell ref="J7:P7"/>
    <mergeCell ref="C8:C11"/>
    <mergeCell ref="D8:D11"/>
    <mergeCell ref="E8:E11"/>
    <mergeCell ref="F8:H8"/>
    <mergeCell ref="I8:I11"/>
    <mergeCell ref="J8:J11"/>
    <mergeCell ref="L8:L11"/>
    <mergeCell ref="F9:F11"/>
    <mergeCell ref="G9:G11"/>
    <mergeCell ref="H9:H11"/>
    <mergeCell ref="N9:N11"/>
    <mergeCell ref="O9:O11"/>
    <mergeCell ref="A1:T1"/>
    <mergeCell ref="A2:T2"/>
    <mergeCell ref="A3:T3"/>
    <mergeCell ref="A4:T4"/>
    <mergeCell ref="O5:T5"/>
  </mergeCells>
  <printOptions horizontalCentered="1"/>
  <pageMargins left="0.78740157480314965" right="0.78740157480314965" top="1.1811023622047245" bottom="0.59055118110236227" header="0.31496062992125984" footer="0.23622047244094491"/>
  <pageSetup paperSize="9" scale="46" fitToHeight="0" orientation="landscape" r:id="rId1"/>
  <headerFooter>
    <oddFooter>&amp;CBiểu số 66/CK-NSNN</oddFooter>
  </headerFooter>
  <ignoredErrors>
    <ignoredError sqref="C15:Q15"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W32"/>
  <sheetViews>
    <sheetView showGridLines="0" zoomScale="75" zoomScaleNormal="75" workbookViewId="0">
      <pane xSplit="2" ySplit="15" topLeftCell="C16" activePane="bottomRight" state="frozen"/>
      <selection activeCell="J8" sqref="J8"/>
      <selection pane="topRight" activeCell="J8" sqref="J8"/>
      <selection pane="bottomLeft" activeCell="J8" sqref="J8"/>
      <selection pane="bottomRight" activeCell="A4" sqref="A4:W4"/>
    </sheetView>
  </sheetViews>
  <sheetFormatPr defaultRowHeight="15.75"/>
  <cols>
    <col min="1" max="1" width="6.125" style="1" customWidth="1"/>
    <col min="2" max="2" width="26.875" style="1" customWidth="1"/>
    <col min="3" max="3" width="12.375" style="1" customWidth="1"/>
    <col min="4" max="4" width="11.375" style="1" customWidth="1"/>
    <col min="5" max="5" width="10.875" style="1" customWidth="1"/>
    <col min="6" max="6" width="8.5" style="1" customWidth="1"/>
    <col min="7" max="7" width="11.375" style="1" customWidth="1"/>
    <col min="8" max="8" width="10.625" style="1" customWidth="1"/>
    <col min="9" max="9" width="11.5" style="1" customWidth="1"/>
    <col min="10" max="10" width="9.625" style="1" customWidth="1"/>
    <col min="11" max="11" width="12.875" style="1" customWidth="1"/>
    <col min="12" max="12" width="11.75" style="1" customWidth="1"/>
    <col min="13" max="13" width="10.875" style="1" customWidth="1"/>
    <col min="14" max="14" width="8.5" style="1" customWidth="1"/>
    <col min="15" max="15" width="11" style="1" customWidth="1"/>
    <col min="16" max="16" width="10.625" style="1" customWidth="1"/>
    <col min="17" max="17" width="11.5" style="1" customWidth="1"/>
    <col min="18" max="18" width="10" style="1" bestFit="1" customWidth="1"/>
    <col min="19" max="19" width="6.125" style="1" bestFit="1" customWidth="1"/>
    <col min="20" max="20" width="8.5" style="1" customWidth="1"/>
    <col min="21" max="21" width="5.625" style="1" bestFit="1" customWidth="1"/>
    <col min="22" max="22" width="6.5" style="1" bestFit="1" customWidth="1"/>
    <col min="23" max="23" width="6" style="1" bestFit="1" customWidth="1"/>
    <col min="24" max="16384" width="9" style="1"/>
  </cols>
  <sheetData>
    <row r="1" spans="1:23" ht="21" customHeight="1">
      <c r="A1" s="350" t="s">
        <v>577</v>
      </c>
      <c r="B1" s="350"/>
      <c r="C1" s="350"/>
      <c r="D1" s="350"/>
      <c r="E1" s="350"/>
      <c r="F1" s="350"/>
      <c r="G1" s="350"/>
      <c r="H1" s="350"/>
      <c r="I1" s="350"/>
      <c r="J1" s="350"/>
      <c r="K1" s="350"/>
      <c r="L1" s="350"/>
      <c r="M1" s="350"/>
      <c r="N1" s="350"/>
      <c r="O1" s="350"/>
      <c r="P1" s="350"/>
      <c r="Q1" s="350"/>
      <c r="R1" s="350"/>
      <c r="S1" s="350"/>
      <c r="T1" s="350"/>
      <c r="U1" s="350"/>
      <c r="V1" s="350"/>
      <c r="W1" s="350"/>
    </row>
    <row r="2" spans="1:23" ht="21" customHeight="1">
      <c r="A2" s="350" t="s">
        <v>372</v>
      </c>
      <c r="B2" s="350"/>
      <c r="C2" s="350"/>
      <c r="D2" s="350"/>
      <c r="E2" s="350"/>
      <c r="F2" s="350"/>
      <c r="G2" s="350"/>
      <c r="H2" s="350"/>
      <c r="I2" s="350"/>
      <c r="J2" s="350"/>
      <c r="K2" s="350"/>
      <c r="L2" s="350"/>
      <c r="M2" s="350"/>
      <c r="N2" s="350"/>
      <c r="O2" s="350"/>
      <c r="P2" s="350"/>
      <c r="Q2" s="350"/>
      <c r="R2" s="350"/>
      <c r="S2" s="350"/>
      <c r="T2" s="350"/>
      <c r="U2" s="350"/>
      <c r="V2" s="350"/>
      <c r="W2" s="350"/>
    </row>
    <row r="3" spans="1:23" ht="21" customHeight="1">
      <c r="A3" s="380" t="s">
        <v>558</v>
      </c>
      <c r="B3" s="380"/>
      <c r="C3" s="380"/>
      <c r="D3" s="380"/>
      <c r="E3" s="380"/>
      <c r="F3" s="380"/>
      <c r="G3" s="380"/>
      <c r="H3" s="380"/>
      <c r="I3" s="380"/>
      <c r="J3" s="380"/>
      <c r="K3" s="380"/>
      <c r="L3" s="380"/>
      <c r="M3" s="380"/>
      <c r="N3" s="380"/>
      <c r="O3" s="380"/>
      <c r="P3" s="380"/>
      <c r="Q3" s="380"/>
      <c r="R3" s="380"/>
      <c r="S3" s="380"/>
      <c r="T3" s="380"/>
      <c r="U3" s="380"/>
      <c r="V3" s="380"/>
      <c r="W3" s="380"/>
    </row>
    <row r="4" spans="1:23" ht="21" customHeight="1">
      <c r="A4" s="380" t="s">
        <v>586</v>
      </c>
      <c r="B4" s="380"/>
      <c r="C4" s="380"/>
      <c r="D4" s="380"/>
      <c r="E4" s="380"/>
      <c r="F4" s="380"/>
      <c r="G4" s="380"/>
      <c r="H4" s="380"/>
      <c r="I4" s="380"/>
      <c r="J4" s="380"/>
      <c r="K4" s="380"/>
      <c r="L4" s="380"/>
      <c r="M4" s="380"/>
      <c r="N4" s="380"/>
      <c r="O4" s="380"/>
      <c r="P4" s="380"/>
      <c r="Q4" s="380"/>
      <c r="R4" s="380"/>
      <c r="S4" s="380"/>
      <c r="T4" s="380"/>
      <c r="U4" s="380"/>
      <c r="V4" s="380"/>
      <c r="W4" s="380"/>
    </row>
    <row r="5" spans="1:23" ht="19.5" customHeight="1">
      <c r="A5" s="88"/>
      <c r="B5" s="88"/>
      <c r="C5" s="2"/>
      <c r="D5" s="2"/>
      <c r="E5" s="381"/>
      <c r="F5" s="381"/>
      <c r="G5" s="381"/>
      <c r="H5" s="381"/>
      <c r="I5" s="381"/>
      <c r="J5" s="381"/>
      <c r="K5" s="2"/>
      <c r="L5" s="2"/>
      <c r="M5" s="381"/>
      <c r="N5" s="381"/>
      <c r="O5" s="381"/>
      <c r="P5" s="381"/>
      <c r="Q5" s="381"/>
      <c r="R5" s="381"/>
      <c r="S5" s="2"/>
      <c r="T5" s="382" t="s">
        <v>88</v>
      </c>
      <c r="U5" s="382"/>
      <c r="V5" s="382"/>
      <c r="W5" s="382"/>
    </row>
    <row r="6" spans="1:23">
      <c r="A6" s="375" t="s">
        <v>37</v>
      </c>
      <c r="B6" s="375" t="s">
        <v>122</v>
      </c>
      <c r="C6" s="379" t="s">
        <v>39</v>
      </c>
      <c r="D6" s="379"/>
      <c r="E6" s="379"/>
      <c r="F6" s="379"/>
      <c r="G6" s="379"/>
      <c r="H6" s="379"/>
      <c r="I6" s="379"/>
      <c r="J6" s="379"/>
      <c r="K6" s="379" t="s">
        <v>40</v>
      </c>
      <c r="L6" s="379"/>
      <c r="M6" s="379"/>
      <c r="N6" s="379"/>
      <c r="O6" s="379"/>
      <c r="P6" s="379"/>
      <c r="Q6" s="379"/>
      <c r="R6" s="379"/>
      <c r="S6" s="379" t="s">
        <v>42</v>
      </c>
      <c r="T6" s="379"/>
      <c r="U6" s="379"/>
      <c r="V6" s="379"/>
      <c r="W6" s="379"/>
    </row>
    <row r="7" spans="1:23">
      <c r="A7" s="375"/>
      <c r="B7" s="375"/>
      <c r="C7" s="375" t="s">
        <v>65</v>
      </c>
      <c r="D7" s="375" t="s">
        <v>141</v>
      </c>
      <c r="E7" s="375" t="s">
        <v>73</v>
      </c>
      <c r="F7" s="375"/>
      <c r="G7" s="375"/>
      <c r="H7" s="375"/>
      <c r="I7" s="375"/>
      <c r="J7" s="375"/>
      <c r="K7" s="375" t="s">
        <v>65</v>
      </c>
      <c r="L7" s="375" t="s">
        <v>141</v>
      </c>
      <c r="M7" s="375" t="s">
        <v>73</v>
      </c>
      <c r="N7" s="375"/>
      <c r="O7" s="375"/>
      <c r="P7" s="375"/>
      <c r="Q7" s="375"/>
      <c r="R7" s="375"/>
      <c r="S7" s="375" t="s">
        <v>142</v>
      </c>
      <c r="T7" s="375" t="s">
        <v>72</v>
      </c>
      <c r="U7" s="375" t="s">
        <v>73</v>
      </c>
      <c r="V7" s="375"/>
      <c r="W7" s="375"/>
    </row>
    <row r="8" spans="1:23">
      <c r="A8" s="375"/>
      <c r="B8" s="375"/>
      <c r="C8" s="375"/>
      <c r="D8" s="375"/>
      <c r="E8" s="375" t="s">
        <v>65</v>
      </c>
      <c r="F8" s="375" t="s">
        <v>74</v>
      </c>
      <c r="G8" s="375"/>
      <c r="H8" s="376" t="s">
        <v>184</v>
      </c>
      <c r="I8" s="376" t="s">
        <v>185</v>
      </c>
      <c r="J8" s="375" t="s">
        <v>75</v>
      </c>
      <c r="K8" s="375"/>
      <c r="L8" s="375"/>
      <c r="M8" s="375" t="s">
        <v>65</v>
      </c>
      <c r="N8" s="375" t="s">
        <v>74</v>
      </c>
      <c r="O8" s="375"/>
      <c r="P8" s="376" t="s">
        <v>184</v>
      </c>
      <c r="Q8" s="376" t="s">
        <v>185</v>
      </c>
      <c r="R8" s="375" t="s">
        <v>140</v>
      </c>
      <c r="S8" s="375"/>
      <c r="T8" s="375"/>
      <c r="U8" s="375" t="s">
        <v>143</v>
      </c>
      <c r="V8" s="375" t="s">
        <v>74</v>
      </c>
      <c r="W8" s="375"/>
    </row>
    <row r="9" spans="1:23">
      <c r="A9" s="375"/>
      <c r="B9" s="375"/>
      <c r="C9" s="375"/>
      <c r="D9" s="375"/>
      <c r="E9" s="375"/>
      <c r="F9" s="375" t="s">
        <v>63</v>
      </c>
      <c r="G9" s="375" t="s">
        <v>138</v>
      </c>
      <c r="H9" s="377"/>
      <c r="I9" s="377"/>
      <c r="J9" s="375"/>
      <c r="K9" s="375"/>
      <c r="L9" s="375"/>
      <c r="M9" s="375"/>
      <c r="N9" s="375" t="s">
        <v>63</v>
      </c>
      <c r="O9" s="375" t="s">
        <v>139</v>
      </c>
      <c r="P9" s="377"/>
      <c r="Q9" s="377"/>
      <c r="R9" s="375"/>
      <c r="S9" s="375"/>
      <c r="T9" s="375"/>
      <c r="U9" s="375"/>
      <c r="V9" s="375" t="s">
        <v>145</v>
      </c>
      <c r="W9" s="375" t="s">
        <v>144</v>
      </c>
    </row>
    <row r="10" spans="1:23">
      <c r="A10" s="375"/>
      <c r="B10" s="375"/>
      <c r="C10" s="375"/>
      <c r="D10" s="375"/>
      <c r="E10" s="375"/>
      <c r="F10" s="375"/>
      <c r="G10" s="375"/>
      <c r="H10" s="377"/>
      <c r="I10" s="377"/>
      <c r="J10" s="375"/>
      <c r="K10" s="375"/>
      <c r="L10" s="375"/>
      <c r="M10" s="375"/>
      <c r="N10" s="375"/>
      <c r="O10" s="375"/>
      <c r="P10" s="377"/>
      <c r="Q10" s="377"/>
      <c r="R10" s="375"/>
      <c r="S10" s="375"/>
      <c r="T10" s="375"/>
      <c r="U10" s="375"/>
      <c r="V10" s="375"/>
      <c r="W10" s="375"/>
    </row>
    <row r="11" spans="1:23">
      <c r="A11" s="375"/>
      <c r="B11" s="375"/>
      <c r="C11" s="375"/>
      <c r="D11" s="375"/>
      <c r="E11" s="375"/>
      <c r="F11" s="375"/>
      <c r="G11" s="375"/>
      <c r="H11" s="377"/>
      <c r="I11" s="377"/>
      <c r="J11" s="375"/>
      <c r="K11" s="375"/>
      <c r="L11" s="375"/>
      <c r="M11" s="375"/>
      <c r="N11" s="375"/>
      <c r="O11" s="375"/>
      <c r="P11" s="377"/>
      <c r="Q11" s="377"/>
      <c r="R11" s="375"/>
      <c r="S11" s="375"/>
      <c r="T11" s="375"/>
      <c r="U11" s="375"/>
      <c r="V11" s="375"/>
      <c r="W11" s="375"/>
    </row>
    <row r="12" spans="1:23">
      <c r="A12" s="375"/>
      <c r="B12" s="375"/>
      <c r="C12" s="375"/>
      <c r="D12" s="375"/>
      <c r="E12" s="375"/>
      <c r="F12" s="375"/>
      <c r="G12" s="375"/>
      <c r="H12" s="377"/>
      <c r="I12" s="377"/>
      <c r="J12" s="375"/>
      <c r="K12" s="375"/>
      <c r="L12" s="375"/>
      <c r="M12" s="375"/>
      <c r="N12" s="375"/>
      <c r="O12" s="375"/>
      <c r="P12" s="377"/>
      <c r="Q12" s="377"/>
      <c r="R12" s="375"/>
      <c r="S12" s="375"/>
      <c r="T12" s="375"/>
      <c r="U12" s="375"/>
      <c r="V12" s="375"/>
      <c r="W12" s="375"/>
    </row>
    <row r="13" spans="1:23">
      <c r="A13" s="375"/>
      <c r="B13" s="375"/>
      <c r="C13" s="375"/>
      <c r="D13" s="375"/>
      <c r="E13" s="375"/>
      <c r="F13" s="375"/>
      <c r="G13" s="375"/>
      <c r="H13" s="378"/>
      <c r="I13" s="378"/>
      <c r="J13" s="375"/>
      <c r="K13" s="375"/>
      <c r="L13" s="375"/>
      <c r="M13" s="375"/>
      <c r="N13" s="375"/>
      <c r="O13" s="375"/>
      <c r="P13" s="378"/>
      <c r="Q13" s="378"/>
      <c r="R13" s="375"/>
      <c r="S13" s="375"/>
      <c r="T13" s="375"/>
      <c r="U13" s="375"/>
      <c r="V13" s="375"/>
      <c r="W13" s="375"/>
    </row>
    <row r="14" spans="1:23">
      <c r="A14" s="89" t="s">
        <v>2</v>
      </c>
      <c r="B14" s="89" t="s">
        <v>3</v>
      </c>
      <c r="C14" s="90" t="s">
        <v>91</v>
      </c>
      <c r="D14" s="90" t="s">
        <v>90</v>
      </c>
      <c r="E14" s="90" t="s">
        <v>183</v>
      </c>
      <c r="F14" s="90" t="s">
        <v>87</v>
      </c>
      <c r="G14" s="90" t="s">
        <v>93</v>
      </c>
      <c r="H14" s="90" t="s">
        <v>94</v>
      </c>
      <c r="I14" s="90" t="s">
        <v>186</v>
      </c>
      <c r="J14" s="90" t="s">
        <v>156</v>
      </c>
      <c r="K14" s="90" t="s">
        <v>158</v>
      </c>
      <c r="L14" s="90" t="s">
        <v>187</v>
      </c>
      <c r="M14" s="90" t="s">
        <v>188</v>
      </c>
      <c r="N14" s="90" t="s">
        <v>189</v>
      </c>
      <c r="O14" s="90" t="s">
        <v>190</v>
      </c>
      <c r="P14" s="90" t="s">
        <v>191</v>
      </c>
      <c r="Q14" s="90" t="s">
        <v>192</v>
      </c>
      <c r="R14" s="90" t="s">
        <v>193</v>
      </c>
      <c r="S14" s="90" t="s">
        <v>194</v>
      </c>
      <c r="T14" s="90" t="s">
        <v>195</v>
      </c>
      <c r="U14" s="90" t="s">
        <v>196</v>
      </c>
      <c r="V14" s="90" t="s">
        <v>197</v>
      </c>
      <c r="W14" s="90" t="s">
        <v>198</v>
      </c>
    </row>
    <row r="15" spans="1:23" s="93" customFormat="1">
      <c r="A15" s="91"/>
      <c r="B15" s="91" t="s">
        <v>68</v>
      </c>
      <c r="C15" s="92">
        <f>SUM(C16:C30)</f>
        <v>7285084</v>
      </c>
      <c r="D15" s="92">
        <f t="shared" ref="D15:R15" si="0">SUM(D16:D30)</f>
        <v>5948294</v>
      </c>
      <c r="E15" s="92">
        <f t="shared" si="0"/>
        <v>1336790</v>
      </c>
      <c r="F15" s="92">
        <f t="shared" si="0"/>
        <v>0</v>
      </c>
      <c r="G15" s="92">
        <f t="shared" si="0"/>
        <v>1336790</v>
      </c>
      <c r="H15" s="92"/>
      <c r="I15" s="92"/>
      <c r="J15" s="92">
        <f t="shared" si="0"/>
        <v>0</v>
      </c>
      <c r="K15" s="92">
        <f t="shared" si="0"/>
        <v>9290625.8855189998</v>
      </c>
      <c r="L15" s="92">
        <f t="shared" si="0"/>
        <v>5947794</v>
      </c>
      <c r="M15" s="92">
        <f t="shared" si="0"/>
        <v>3342831.8855189998</v>
      </c>
      <c r="N15" s="92">
        <f t="shared" si="0"/>
        <v>0</v>
      </c>
      <c r="O15" s="92">
        <f t="shared" si="0"/>
        <v>3342831.8855189998</v>
      </c>
      <c r="P15" s="92"/>
      <c r="Q15" s="92"/>
      <c r="R15" s="92">
        <f t="shared" si="0"/>
        <v>0</v>
      </c>
      <c r="S15" s="92">
        <f t="shared" ref="S15:U30" si="1">K15/C15*100</f>
        <v>127.5294270528521</v>
      </c>
      <c r="T15" s="92">
        <f t="shared" si="1"/>
        <v>99.991594228530062</v>
      </c>
      <c r="U15" s="92">
        <f t="shared" si="1"/>
        <v>250.06410023406818</v>
      </c>
      <c r="V15" s="92"/>
      <c r="W15" s="92">
        <f t="shared" ref="W15:W30" si="2">O15/G15*100</f>
        <v>250.06410023406818</v>
      </c>
    </row>
    <row r="16" spans="1:23">
      <c r="A16" s="94">
        <v>1</v>
      </c>
      <c r="B16" s="95" t="s">
        <v>274</v>
      </c>
      <c r="C16" s="96">
        <v>385925</v>
      </c>
      <c r="D16" s="97">
        <v>292840</v>
      </c>
      <c r="E16" s="96">
        <v>93085</v>
      </c>
      <c r="F16" s="96"/>
      <c r="G16" s="97">
        <v>93085</v>
      </c>
      <c r="H16" s="97"/>
      <c r="I16" s="97"/>
      <c r="J16" s="96"/>
      <c r="K16" s="96">
        <v>425098.43042700004</v>
      </c>
      <c r="L16" s="97">
        <v>292840</v>
      </c>
      <c r="M16" s="96">
        <v>132258.43042700001</v>
      </c>
      <c r="N16" s="96"/>
      <c r="O16" s="97">
        <v>132258.43042700001</v>
      </c>
      <c r="P16" s="97"/>
      <c r="Q16" s="97"/>
      <c r="R16" s="97"/>
      <c r="S16" s="96">
        <f t="shared" si="1"/>
        <v>110.15052935855414</v>
      </c>
      <c r="T16" s="96">
        <f t="shared" si="1"/>
        <v>100</v>
      </c>
      <c r="U16" s="96">
        <f t="shared" si="1"/>
        <v>142.0835047827255</v>
      </c>
      <c r="V16" s="96"/>
      <c r="W16" s="96">
        <f t="shared" si="2"/>
        <v>142.0835047827255</v>
      </c>
    </row>
    <row r="17" spans="1:23">
      <c r="A17" s="94">
        <f>A16+1</f>
        <v>2</v>
      </c>
      <c r="B17" s="95" t="s">
        <v>124</v>
      </c>
      <c r="C17" s="96">
        <v>527321</v>
      </c>
      <c r="D17" s="97">
        <v>447162</v>
      </c>
      <c r="E17" s="96">
        <v>80159</v>
      </c>
      <c r="F17" s="96"/>
      <c r="G17" s="97">
        <v>80159</v>
      </c>
      <c r="H17" s="97"/>
      <c r="I17" s="97"/>
      <c r="J17" s="96"/>
      <c r="K17" s="96">
        <v>651623.88055</v>
      </c>
      <c r="L17" s="97">
        <v>447162</v>
      </c>
      <c r="M17" s="96">
        <v>204461.88055</v>
      </c>
      <c r="N17" s="96"/>
      <c r="O17" s="97">
        <v>204461.88055</v>
      </c>
      <c r="P17" s="97"/>
      <c r="Q17" s="97"/>
      <c r="R17" s="97"/>
      <c r="S17" s="96">
        <f t="shared" si="1"/>
        <v>123.57252613683127</v>
      </c>
      <c r="T17" s="96">
        <f t="shared" si="1"/>
        <v>100</v>
      </c>
      <c r="U17" s="96">
        <f t="shared" si="1"/>
        <v>255.07039827093649</v>
      </c>
      <c r="V17" s="96"/>
      <c r="W17" s="96">
        <f t="shared" si="2"/>
        <v>255.07039827093649</v>
      </c>
    </row>
    <row r="18" spans="1:23">
      <c r="A18" s="94">
        <f t="shared" ref="A18:A30" si="3">A17+1</f>
        <v>3</v>
      </c>
      <c r="B18" s="95" t="s">
        <v>125</v>
      </c>
      <c r="C18" s="96">
        <v>491535</v>
      </c>
      <c r="D18" s="97">
        <v>391082</v>
      </c>
      <c r="E18" s="96">
        <v>100453</v>
      </c>
      <c r="F18" s="96"/>
      <c r="G18" s="97">
        <v>100453</v>
      </c>
      <c r="H18" s="97"/>
      <c r="I18" s="97"/>
      <c r="J18" s="96"/>
      <c r="K18" s="96">
        <v>792997.46800599992</v>
      </c>
      <c r="L18" s="97">
        <v>391082</v>
      </c>
      <c r="M18" s="96">
        <v>401915.46800599998</v>
      </c>
      <c r="N18" s="96"/>
      <c r="O18" s="97">
        <v>401915.46800599998</v>
      </c>
      <c r="P18" s="97"/>
      <c r="Q18" s="97"/>
      <c r="R18" s="97"/>
      <c r="S18" s="96">
        <f t="shared" si="1"/>
        <v>161.33082445929588</v>
      </c>
      <c r="T18" s="96">
        <f t="shared" si="1"/>
        <v>100</v>
      </c>
      <c r="U18" s="96">
        <f t="shared" si="1"/>
        <v>400.10300140961436</v>
      </c>
      <c r="V18" s="96"/>
      <c r="W18" s="96">
        <f t="shared" si="2"/>
        <v>400.10300140961436</v>
      </c>
    </row>
    <row r="19" spans="1:23">
      <c r="A19" s="94">
        <f t="shared" si="3"/>
        <v>4</v>
      </c>
      <c r="B19" s="95" t="s">
        <v>126</v>
      </c>
      <c r="C19" s="96">
        <v>582236</v>
      </c>
      <c r="D19" s="97">
        <v>466638</v>
      </c>
      <c r="E19" s="96">
        <v>115598</v>
      </c>
      <c r="F19" s="96"/>
      <c r="G19" s="97">
        <v>115598</v>
      </c>
      <c r="H19" s="97"/>
      <c r="I19" s="97"/>
      <c r="J19" s="96"/>
      <c r="K19" s="96">
        <v>740521.37140000006</v>
      </c>
      <c r="L19" s="97">
        <v>466638</v>
      </c>
      <c r="M19" s="96">
        <v>273883.3714</v>
      </c>
      <c r="N19" s="96"/>
      <c r="O19" s="97">
        <v>273883.3714</v>
      </c>
      <c r="P19" s="97"/>
      <c r="Q19" s="97"/>
      <c r="R19" s="97"/>
      <c r="S19" s="96">
        <f t="shared" si="1"/>
        <v>127.18577542439837</v>
      </c>
      <c r="T19" s="96">
        <f t="shared" si="1"/>
        <v>100</v>
      </c>
      <c r="U19" s="96">
        <f t="shared" si="1"/>
        <v>236.92743075139711</v>
      </c>
      <c r="V19" s="96"/>
      <c r="W19" s="96">
        <f t="shared" si="2"/>
        <v>236.92743075139711</v>
      </c>
    </row>
    <row r="20" spans="1:23">
      <c r="A20" s="94">
        <f t="shared" si="3"/>
        <v>5</v>
      </c>
      <c r="B20" s="95" t="s">
        <v>127</v>
      </c>
      <c r="C20" s="96">
        <v>391248</v>
      </c>
      <c r="D20" s="97">
        <v>336540</v>
      </c>
      <c r="E20" s="96">
        <v>54708</v>
      </c>
      <c r="F20" s="96"/>
      <c r="G20" s="97">
        <v>54708</v>
      </c>
      <c r="H20" s="97"/>
      <c r="I20" s="97"/>
      <c r="J20" s="96"/>
      <c r="K20" s="96">
        <v>430037.59450000001</v>
      </c>
      <c r="L20" s="97">
        <v>336540</v>
      </c>
      <c r="M20" s="96">
        <v>93497.594500000007</v>
      </c>
      <c r="N20" s="96"/>
      <c r="O20" s="97">
        <v>93497.594500000007</v>
      </c>
      <c r="P20" s="97"/>
      <c r="Q20" s="97"/>
      <c r="R20" s="97"/>
      <c r="S20" s="96">
        <f t="shared" si="1"/>
        <v>109.91432403488324</v>
      </c>
      <c r="T20" s="96">
        <f t="shared" si="1"/>
        <v>100</v>
      </c>
      <c r="U20" s="96">
        <f t="shared" si="1"/>
        <v>170.90296574541202</v>
      </c>
      <c r="V20" s="96"/>
      <c r="W20" s="96">
        <f t="shared" si="2"/>
        <v>170.90296574541202</v>
      </c>
    </row>
    <row r="21" spans="1:23">
      <c r="A21" s="94">
        <f t="shared" si="3"/>
        <v>6</v>
      </c>
      <c r="B21" s="95" t="s">
        <v>128</v>
      </c>
      <c r="C21" s="96">
        <v>399773</v>
      </c>
      <c r="D21" s="97">
        <v>315152</v>
      </c>
      <c r="E21" s="96">
        <v>84621</v>
      </c>
      <c r="F21" s="96"/>
      <c r="G21" s="97">
        <v>84621</v>
      </c>
      <c r="H21" s="97"/>
      <c r="I21" s="97"/>
      <c r="J21" s="96"/>
      <c r="K21" s="96">
        <v>518992.27970000001</v>
      </c>
      <c r="L21" s="97">
        <v>315152</v>
      </c>
      <c r="M21" s="96">
        <v>203840.27970000001</v>
      </c>
      <c r="N21" s="96"/>
      <c r="O21" s="97">
        <v>203840.27970000001</v>
      </c>
      <c r="P21" s="97"/>
      <c r="Q21" s="97"/>
      <c r="R21" s="97"/>
      <c r="S21" s="96">
        <f t="shared" si="1"/>
        <v>129.82174376458642</v>
      </c>
      <c r="T21" s="96">
        <f t="shared" si="1"/>
        <v>100</v>
      </c>
      <c r="U21" s="96">
        <f t="shared" si="1"/>
        <v>240.88616265466021</v>
      </c>
      <c r="V21" s="96"/>
      <c r="W21" s="96">
        <f t="shared" si="2"/>
        <v>240.88616265466021</v>
      </c>
    </row>
    <row r="22" spans="1:23">
      <c r="A22" s="94">
        <f t="shared" si="3"/>
        <v>7</v>
      </c>
      <c r="B22" s="95" t="s">
        <v>129</v>
      </c>
      <c r="C22" s="96">
        <v>575638</v>
      </c>
      <c r="D22" s="97">
        <v>494951</v>
      </c>
      <c r="E22" s="96">
        <v>80687</v>
      </c>
      <c r="F22" s="96"/>
      <c r="G22" s="97">
        <v>80687</v>
      </c>
      <c r="H22" s="97"/>
      <c r="I22" s="97"/>
      <c r="J22" s="96"/>
      <c r="K22" s="96">
        <v>662298.74277799996</v>
      </c>
      <c r="L22" s="97">
        <v>494951</v>
      </c>
      <c r="M22" s="96">
        <v>167347.74277800001</v>
      </c>
      <c r="N22" s="96"/>
      <c r="O22" s="97">
        <v>167347.74277800001</v>
      </c>
      <c r="P22" s="97"/>
      <c r="Q22" s="97"/>
      <c r="R22" s="97"/>
      <c r="S22" s="96">
        <f t="shared" si="1"/>
        <v>115.05472932259511</v>
      </c>
      <c r="T22" s="96">
        <f t="shared" si="1"/>
        <v>100</v>
      </c>
      <c r="U22" s="96">
        <f t="shared" si="1"/>
        <v>207.40360005701044</v>
      </c>
      <c r="V22" s="96"/>
      <c r="W22" s="96">
        <f t="shared" si="2"/>
        <v>207.40360005701044</v>
      </c>
    </row>
    <row r="23" spans="1:23">
      <c r="A23" s="94">
        <f t="shared" si="3"/>
        <v>8</v>
      </c>
      <c r="B23" s="95" t="s">
        <v>130</v>
      </c>
      <c r="C23" s="96">
        <v>596338</v>
      </c>
      <c r="D23" s="97">
        <v>490611</v>
      </c>
      <c r="E23" s="96">
        <v>105727</v>
      </c>
      <c r="F23" s="96"/>
      <c r="G23" s="97">
        <v>105727</v>
      </c>
      <c r="H23" s="97"/>
      <c r="I23" s="97"/>
      <c r="J23" s="96"/>
      <c r="K23" s="96">
        <v>737687.27642600005</v>
      </c>
      <c r="L23" s="97">
        <v>490111</v>
      </c>
      <c r="M23" s="96">
        <v>247576.276426</v>
      </c>
      <c r="N23" s="96"/>
      <c r="O23" s="97">
        <v>247576.276426</v>
      </c>
      <c r="P23" s="97"/>
      <c r="Q23" s="97"/>
      <c r="R23" s="97"/>
      <c r="S23" s="96">
        <f t="shared" si="1"/>
        <v>123.70287931106185</v>
      </c>
      <c r="T23" s="96">
        <f t="shared" si="1"/>
        <v>99.898086263862822</v>
      </c>
      <c r="U23" s="96">
        <f t="shared" si="1"/>
        <v>234.16561183614402</v>
      </c>
      <c r="V23" s="96"/>
      <c r="W23" s="96">
        <f t="shared" si="2"/>
        <v>234.16561183614402</v>
      </c>
    </row>
    <row r="24" spans="1:23">
      <c r="A24" s="94">
        <f t="shared" si="3"/>
        <v>9</v>
      </c>
      <c r="B24" s="95" t="s">
        <v>131</v>
      </c>
      <c r="C24" s="96">
        <v>431059</v>
      </c>
      <c r="D24" s="97">
        <v>323709</v>
      </c>
      <c r="E24" s="96">
        <v>107350</v>
      </c>
      <c r="F24" s="96"/>
      <c r="G24" s="97">
        <v>107350</v>
      </c>
      <c r="H24" s="97"/>
      <c r="I24" s="97"/>
      <c r="J24" s="96"/>
      <c r="K24" s="96">
        <v>684831.29894999997</v>
      </c>
      <c r="L24" s="97">
        <v>323709</v>
      </c>
      <c r="M24" s="96">
        <v>361122.29895000003</v>
      </c>
      <c r="N24" s="96"/>
      <c r="O24" s="97">
        <v>361122.29895000003</v>
      </c>
      <c r="P24" s="97"/>
      <c r="Q24" s="97"/>
      <c r="R24" s="97"/>
      <c r="S24" s="96">
        <f t="shared" si="1"/>
        <v>158.87182472700951</v>
      </c>
      <c r="T24" s="96">
        <f t="shared" si="1"/>
        <v>100</v>
      </c>
      <c r="U24" s="96">
        <f t="shared" si="1"/>
        <v>336.39711127154175</v>
      </c>
      <c r="V24" s="96"/>
      <c r="W24" s="96">
        <f t="shared" si="2"/>
        <v>336.39711127154175</v>
      </c>
    </row>
    <row r="25" spans="1:23">
      <c r="A25" s="94">
        <f t="shared" si="3"/>
        <v>10</v>
      </c>
      <c r="B25" s="95" t="s">
        <v>132</v>
      </c>
      <c r="C25" s="96">
        <v>814518</v>
      </c>
      <c r="D25" s="97">
        <v>703479</v>
      </c>
      <c r="E25" s="96">
        <v>111039</v>
      </c>
      <c r="F25" s="96"/>
      <c r="G25" s="97">
        <v>111039</v>
      </c>
      <c r="H25" s="97"/>
      <c r="I25" s="97"/>
      <c r="J25" s="96"/>
      <c r="K25" s="96">
        <v>933215.52340399998</v>
      </c>
      <c r="L25" s="97">
        <v>703479</v>
      </c>
      <c r="M25" s="96">
        <v>229736.52340400001</v>
      </c>
      <c r="N25" s="96"/>
      <c r="O25" s="97">
        <v>229736.52340400001</v>
      </c>
      <c r="P25" s="97"/>
      <c r="Q25" s="97"/>
      <c r="R25" s="97"/>
      <c r="S25" s="96">
        <f t="shared" si="1"/>
        <v>114.57273177560225</v>
      </c>
      <c r="T25" s="96">
        <f t="shared" si="1"/>
        <v>100</v>
      </c>
      <c r="U25" s="96">
        <f t="shared" si="1"/>
        <v>206.89714731220562</v>
      </c>
      <c r="V25" s="96"/>
      <c r="W25" s="96">
        <f t="shared" si="2"/>
        <v>206.89714731220562</v>
      </c>
    </row>
    <row r="26" spans="1:23">
      <c r="A26" s="94">
        <f t="shared" si="3"/>
        <v>11</v>
      </c>
      <c r="B26" s="95" t="s">
        <v>133</v>
      </c>
      <c r="C26" s="96">
        <v>393745</v>
      </c>
      <c r="D26" s="97">
        <v>323618</v>
      </c>
      <c r="E26" s="96">
        <v>70127</v>
      </c>
      <c r="F26" s="96"/>
      <c r="G26" s="97">
        <v>70127</v>
      </c>
      <c r="H26" s="97"/>
      <c r="I26" s="97"/>
      <c r="J26" s="96"/>
      <c r="K26" s="96">
        <v>463626.38890000002</v>
      </c>
      <c r="L26" s="97">
        <v>323618</v>
      </c>
      <c r="M26" s="96">
        <v>140008.38889999999</v>
      </c>
      <c r="N26" s="96"/>
      <c r="O26" s="97">
        <v>140008.38889999999</v>
      </c>
      <c r="P26" s="97"/>
      <c r="Q26" s="97"/>
      <c r="R26" s="97"/>
      <c r="S26" s="96">
        <f t="shared" si="1"/>
        <v>117.74787969371042</v>
      </c>
      <c r="T26" s="96">
        <f t="shared" si="1"/>
        <v>100</v>
      </c>
      <c r="U26" s="96">
        <f t="shared" si="1"/>
        <v>199.64976243101799</v>
      </c>
      <c r="V26" s="96"/>
      <c r="W26" s="96">
        <f t="shared" si="2"/>
        <v>199.64976243101799</v>
      </c>
    </row>
    <row r="27" spans="1:23">
      <c r="A27" s="94">
        <f t="shared" si="3"/>
        <v>12</v>
      </c>
      <c r="B27" s="95" t="s">
        <v>134</v>
      </c>
      <c r="C27" s="96">
        <v>525805</v>
      </c>
      <c r="D27" s="97">
        <v>409704</v>
      </c>
      <c r="E27" s="96">
        <v>116101</v>
      </c>
      <c r="F27" s="96"/>
      <c r="G27" s="97">
        <v>116101</v>
      </c>
      <c r="H27" s="97"/>
      <c r="I27" s="97"/>
      <c r="J27" s="96"/>
      <c r="K27" s="96">
        <v>687871.58064599999</v>
      </c>
      <c r="L27" s="97">
        <v>409704</v>
      </c>
      <c r="M27" s="96">
        <v>278167.58064599999</v>
      </c>
      <c r="N27" s="96"/>
      <c r="O27" s="97">
        <v>278167.58064599999</v>
      </c>
      <c r="P27" s="97"/>
      <c r="Q27" s="97"/>
      <c r="R27" s="97"/>
      <c r="S27" s="96">
        <f t="shared" si="1"/>
        <v>130.82256362073392</v>
      </c>
      <c r="T27" s="96">
        <f t="shared" si="1"/>
        <v>100</v>
      </c>
      <c r="U27" s="96">
        <f t="shared" si="1"/>
        <v>239.5910290574586</v>
      </c>
      <c r="V27" s="96"/>
      <c r="W27" s="96">
        <f t="shared" si="2"/>
        <v>239.5910290574586</v>
      </c>
    </row>
    <row r="28" spans="1:23">
      <c r="A28" s="94">
        <f t="shared" si="3"/>
        <v>13</v>
      </c>
      <c r="B28" s="95" t="s">
        <v>135</v>
      </c>
      <c r="C28" s="96">
        <v>468888</v>
      </c>
      <c r="D28" s="97">
        <v>365705</v>
      </c>
      <c r="E28" s="96">
        <v>103183</v>
      </c>
      <c r="F28" s="96"/>
      <c r="G28" s="97">
        <v>103183</v>
      </c>
      <c r="H28" s="97"/>
      <c r="I28" s="97"/>
      <c r="J28" s="96"/>
      <c r="K28" s="96">
        <v>695019.94085899997</v>
      </c>
      <c r="L28" s="97">
        <v>365705</v>
      </c>
      <c r="M28" s="96">
        <v>329314.94085900002</v>
      </c>
      <c r="N28" s="96"/>
      <c r="O28" s="97">
        <v>329314.94085900002</v>
      </c>
      <c r="P28" s="97"/>
      <c r="Q28" s="97"/>
      <c r="R28" s="97"/>
      <c r="S28" s="96">
        <f t="shared" si="1"/>
        <v>148.22728260458786</v>
      </c>
      <c r="T28" s="96">
        <f t="shared" si="1"/>
        <v>100</v>
      </c>
      <c r="U28" s="96">
        <f t="shared" si="1"/>
        <v>319.15619904344709</v>
      </c>
      <c r="V28" s="96"/>
      <c r="W28" s="96">
        <f t="shared" si="2"/>
        <v>319.15619904344709</v>
      </c>
    </row>
    <row r="29" spans="1:23">
      <c r="A29" s="94">
        <f t="shared" si="3"/>
        <v>14</v>
      </c>
      <c r="B29" s="95" t="s">
        <v>136</v>
      </c>
      <c r="C29" s="96">
        <v>409763</v>
      </c>
      <c r="D29" s="97">
        <v>348561</v>
      </c>
      <c r="E29" s="96">
        <v>61202</v>
      </c>
      <c r="F29" s="98"/>
      <c r="G29" s="97">
        <v>61202</v>
      </c>
      <c r="H29" s="99"/>
      <c r="I29" s="99"/>
      <c r="J29" s="98"/>
      <c r="K29" s="96">
        <v>476386.81084400002</v>
      </c>
      <c r="L29" s="97">
        <v>348561</v>
      </c>
      <c r="M29" s="96">
        <v>127825.81084400001</v>
      </c>
      <c r="N29" s="98"/>
      <c r="O29" s="97">
        <v>127825.81084400001</v>
      </c>
      <c r="P29" s="99"/>
      <c r="Q29" s="99"/>
      <c r="R29" s="97"/>
      <c r="S29" s="96">
        <f t="shared" si="1"/>
        <v>116.25910851980292</v>
      </c>
      <c r="T29" s="96">
        <f t="shared" si="1"/>
        <v>100</v>
      </c>
      <c r="U29" s="96">
        <f t="shared" si="1"/>
        <v>208.85887853991701</v>
      </c>
      <c r="V29" s="98"/>
      <c r="W29" s="96">
        <f t="shared" si="2"/>
        <v>208.85887853991701</v>
      </c>
    </row>
    <row r="30" spans="1:23">
      <c r="A30" s="94">
        <f t="shared" si="3"/>
        <v>15</v>
      </c>
      <c r="B30" s="95" t="s">
        <v>137</v>
      </c>
      <c r="C30" s="96">
        <v>291292</v>
      </c>
      <c r="D30" s="97">
        <v>238542</v>
      </c>
      <c r="E30" s="96">
        <v>52750</v>
      </c>
      <c r="F30" s="98"/>
      <c r="G30" s="97">
        <v>52750</v>
      </c>
      <c r="H30" s="99"/>
      <c r="I30" s="99"/>
      <c r="J30" s="98"/>
      <c r="K30" s="96">
        <v>390417.298129</v>
      </c>
      <c r="L30" s="97">
        <v>238542</v>
      </c>
      <c r="M30" s="96">
        <v>151875.298129</v>
      </c>
      <c r="N30" s="98"/>
      <c r="O30" s="97">
        <v>151875.298129</v>
      </c>
      <c r="P30" s="99"/>
      <c r="Q30" s="99"/>
      <c r="R30" s="97"/>
      <c r="S30" s="96">
        <f t="shared" si="1"/>
        <v>134.02952986316137</v>
      </c>
      <c r="T30" s="96">
        <f t="shared" si="1"/>
        <v>100</v>
      </c>
      <c r="U30" s="96">
        <f t="shared" si="1"/>
        <v>287.91525711658767</v>
      </c>
      <c r="V30" s="98"/>
      <c r="W30" s="96">
        <f t="shared" si="2"/>
        <v>287.91525711658767</v>
      </c>
    </row>
    <row r="31" spans="1:23">
      <c r="A31" s="100"/>
      <c r="B31" s="100"/>
      <c r="C31" s="100"/>
      <c r="D31" s="100"/>
      <c r="E31" s="100"/>
      <c r="F31" s="100"/>
      <c r="G31" s="100"/>
      <c r="H31" s="100"/>
      <c r="I31" s="100"/>
      <c r="J31" s="100"/>
      <c r="K31" s="100"/>
      <c r="L31" s="100"/>
      <c r="M31" s="100"/>
      <c r="N31" s="100"/>
      <c r="O31" s="100"/>
      <c r="P31" s="100"/>
      <c r="Q31" s="100"/>
      <c r="R31" s="100"/>
      <c r="S31" s="100"/>
      <c r="T31" s="100"/>
      <c r="U31" s="100"/>
      <c r="V31" s="100"/>
      <c r="W31" s="100"/>
    </row>
    <row r="32" spans="1:23">
      <c r="A32" s="101"/>
    </row>
  </sheetData>
  <mergeCells count="39">
    <mergeCell ref="A1:W1"/>
    <mergeCell ref="A2:W2"/>
    <mergeCell ref="A3:W3"/>
    <mergeCell ref="E5:J5"/>
    <mergeCell ref="M5:R5"/>
    <mergeCell ref="T5:W5"/>
    <mergeCell ref="A4:W4"/>
    <mergeCell ref="A6:A13"/>
    <mergeCell ref="B6:B13"/>
    <mergeCell ref="C6:J6"/>
    <mergeCell ref="K6:R6"/>
    <mergeCell ref="S6:W6"/>
    <mergeCell ref="C7:C13"/>
    <mergeCell ref="D7:D13"/>
    <mergeCell ref="E7:J7"/>
    <mergeCell ref="K7:K13"/>
    <mergeCell ref="L7:L13"/>
    <mergeCell ref="M7:R7"/>
    <mergeCell ref="S7:S13"/>
    <mergeCell ref="T7:T13"/>
    <mergeCell ref="U7:W7"/>
    <mergeCell ref="E8:E13"/>
    <mergeCell ref="F8:G8"/>
    <mergeCell ref="W9:W13"/>
    <mergeCell ref="N8:O8"/>
    <mergeCell ref="P8:P13"/>
    <mergeCell ref="Q8:Q13"/>
    <mergeCell ref="R8:R13"/>
    <mergeCell ref="U8:U13"/>
    <mergeCell ref="V8:W8"/>
    <mergeCell ref="F9:F13"/>
    <mergeCell ref="G9:G13"/>
    <mergeCell ref="N9:N13"/>
    <mergeCell ref="O9:O13"/>
    <mergeCell ref="V9:V13"/>
    <mergeCell ref="H8:H13"/>
    <mergeCell ref="I8:I13"/>
    <mergeCell ref="J8:J13"/>
    <mergeCell ref="M8:M13"/>
  </mergeCells>
  <printOptions horizontalCentered="1"/>
  <pageMargins left="0.55118110236220474" right="0.43307086614173229" top="1.1811023622047245" bottom="0.74803149606299213" header="0.31496062992125984" footer="0.31496062992125984"/>
  <pageSetup paperSize="9" scale="52" orientation="landscape" r:id="rId1"/>
  <headerFooter>
    <oddFooter>&amp;CBiểu số 67/CK-NSNN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C63"/>
  <sheetViews>
    <sheetView zoomScale="70" zoomScaleNormal="70" workbookViewId="0">
      <pane xSplit="2" ySplit="16" topLeftCell="C57" activePane="bottomRight" state="frozen"/>
      <selection activeCell="J8" sqref="J8:J13"/>
      <selection pane="topRight" activeCell="J8" sqref="J8:J13"/>
      <selection pane="bottomLeft" activeCell="J8" sqref="J8:J13"/>
      <selection pane="bottomRight" activeCell="I9" sqref="I9:I14"/>
    </sheetView>
  </sheetViews>
  <sheetFormatPr defaultRowHeight="16.5"/>
  <cols>
    <col min="1" max="1" width="4.875" style="255" bestFit="1" customWidth="1"/>
    <col min="2" max="2" width="43.5" style="243" customWidth="1"/>
    <col min="3" max="3" width="17.875" style="82" bestFit="1" customWidth="1"/>
    <col min="4" max="4" width="11.5" style="82" bestFit="1" customWidth="1"/>
    <col min="5" max="5" width="10.25" style="82" bestFit="1" customWidth="1"/>
    <col min="6" max="6" width="9.875" style="82" bestFit="1" customWidth="1"/>
    <col min="7" max="7" width="11" style="82" bestFit="1" customWidth="1"/>
    <col min="8" max="8" width="8.75" style="82" bestFit="1" customWidth="1"/>
    <col min="9" max="9" width="9.875" style="82" bestFit="1" customWidth="1"/>
    <col min="10" max="10" width="11" style="82" bestFit="1" customWidth="1"/>
    <col min="11" max="12" width="9.875" style="82" bestFit="1" customWidth="1"/>
    <col min="13" max="13" width="11" style="82" bestFit="1" customWidth="1"/>
    <col min="14" max="14" width="9.875" style="82" bestFit="1" customWidth="1"/>
    <col min="15" max="15" width="11.5" style="82" bestFit="1" customWidth="1"/>
    <col min="16" max="16" width="11.75" style="239" bestFit="1" customWidth="1"/>
    <col min="17" max="17" width="9.875" style="239" bestFit="1" customWidth="1"/>
    <col min="18" max="18" width="9.875" style="82" bestFit="1" customWidth="1"/>
    <col min="19" max="19" width="11" style="82" bestFit="1" customWidth="1"/>
    <col min="20" max="20" width="8.75" style="82" bestFit="1" customWidth="1"/>
    <col min="21" max="21" width="9.875" style="82" bestFit="1" customWidth="1"/>
    <col min="22" max="22" width="11" style="82" bestFit="1" customWidth="1"/>
    <col min="23" max="24" width="9.875" style="82" bestFit="1" customWidth="1"/>
    <col min="25" max="25" width="11" style="82" bestFit="1" customWidth="1"/>
    <col min="26" max="26" width="11.5" style="82" bestFit="1" customWidth="1"/>
    <col min="27" max="27" width="8.625" style="238" bestFit="1" customWidth="1"/>
    <col min="28" max="28" width="9.625" style="238" bestFit="1" customWidth="1"/>
    <col min="29" max="29" width="8.875" style="238" bestFit="1" customWidth="1"/>
    <col min="30" max="16384" width="9" style="243"/>
  </cols>
  <sheetData>
    <row r="1" spans="1:29" ht="21" customHeight="1">
      <c r="A1" s="383" t="s">
        <v>578</v>
      </c>
      <c r="B1" s="383"/>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row>
    <row r="2" spans="1:29" ht="21" customHeight="1">
      <c r="A2" s="394" t="s">
        <v>373</v>
      </c>
      <c r="B2" s="394"/>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row>
    <row r="3" spans="1:29">
      <c r="A3" s="384" t="s">
        <v>558</v>
      </c>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row>
    <row r="4" spans="1:29" ht="18.75">
      <c r="A4" s="397" t="s">
        <v>587</v>
      </c>
      <c r="B4" s="397"/>
      <c r="C4" s="397"/>
      <c r="D4" s="397"/>
      <c r="E4" s="397"/>
      <c r="F4" s="397"/>
      <c r="G4" s="397"/>
      <c r="H4" s="397"/>
      <c r="I4" s="397"/>
      <c r="J4" s="397"/>
      <c r="K4" s="397"/>
      <c r="L4" s="397"/>
      <c r="M4" s="397"/>
      <c r="N4" s="397"/>
      <c r="O4" s="397"/>
      <c r="P4" s="397"/>
      <c r="Q4" s="397"/>
      <c r="R4" s="397"/>
      <c r="S4" s="397"/>
      <c r="T4" s="397"/>
      <c r="U4" s="397"/>
      <c r="V4" s="397"/>
      <c r="W4" s="397"/>
      <c r="X4" s="397"/>
      <c r="Y4" s="397"/>
      <c r="Z4" s="397"/>
      <c r="AA4" s="397"/>
      <c r="AB4" s="397"/>
      <c r="AC4" s="397"/>
    </row>
    <row r="5" spans="1:29" ht="19.5" customHeight="1">
      <c r="A5" s="247"/>
      <c r="B5" s="248"/>
      <c r="P5" s="82"/>
      <c r="Q5" s="82"/>
      <c r="T5" s="83"/>
      <c r="W5" s="83"/>
      <c r="Z5" s="83"/>
      <c r="AA5" s="393" t="s">
        <v>559</v>
      </c>
      <c r="AB5" s="393"/>
      <c r="AC5" s="393"/>
    </row>
    <row r="6" spans="1:29" ht="16.5" customHeight="1">
      <c r="A6" s="395" t="s">
        <v>37</v>
      </c>
      <c r="B6" s="395" t="s">
        <v>123</v>
      </c>
      <c r="C6" s="390" t="s">
        <v>76</v>
      </c>
      <c r="D6" s="391"/>
      <c r="E6" s="391"/>
      <c r="F6" s="391"/>
      <c r="G6" s="391"/>
      <c r="H6" s="391"/>
      <c r="I6" s="391"/>
      <c r="J6" s="391"/>
      <c r="K6" s="391"/>
      <c r="L6" s="391"/>
      <c r="M6" s="391"/>
      <c r="N6" s="392"/>
      <c r="O6" s="396" t="s">
        <v>77</v>
      </c>
      <c r="P6" s="396"/>
      <c r="Q6" s="396"/>
      <c r="R6" s="396"/>
      <c r="S6" s="396"/>
      <c r="T6" s="396"/>
      <c r="U6" s="396"/>
      <c r="V6" s="396"/>
      <c r="W6" s="396"/>
      <c r="X6" s="396"/>
      <c r="Y6" s="396"/>
      <c r="Z6" s="396"/>
      <c r="AA6" s="389" t="s">
        <v>42</v>
      </c>
      <c r="AB6" s="389"/>
      <c r="AC6" s="389"/>
    </row>
    <row r="7" spans="1:29" ht="16.5" customHeight="1">
      <c r="A7" s="395"/>
      <c r="B7" s="395"/>
      <c r="C7" s="385" t="s">
        <v>119</v>
      </c>
      <c r="D7" s="385" t="s">
        <v>52</v>
      </c>
      <c r="E7" s="385"/>
      <c r="F7" s="390" t="s">
        <v>70</v>
      </c>
      <c r="G7" s="391"/>
      <c r="H7" s="391"/>
      <c r="I7" s="391"/>
      <c r="J7" s="391"/>
      <c r="K7" s="391"/>
      <c r="L7" s="391"/>
      <c r="M7" s="391"/>
      <c r="N7" s="392"/>
      <c r="O7" s="385" t="s">
        <v>89</v>
      </c>
      <c r="P7" s="385"/>
      <c r="Q7" s="385"/>
      <c r="R7" s="390" t="s">
        <v>70</v>
      </c>
      <c r="S7" s="391"/>
      <c r="T7" s="391"/>
      <c r="U7" s="391"/>
      <c r="V7" s="391"/>
      <c r="W7" s="391"/>
      <c r="X7" s="391"/>
      <c r="Y7" s="391"/>
      <c r="Z7" s="392"/>
      <c r="AA7" s="398" t="s">
        <v>143</v>
      </c>
      <c r="AB7" s="389" t="s">
        <v>70</v>
      </c>
      <c r="AC7" s="389"/>
    </row>
    <row r="8" spans="1:29" ht="57" customHeight="1">
      <c r="A8" s="395"/>
      <c r="B8" s="395"/>
      <c r="C8" s="385"/>
      <c r="D8" s="386" t="s">
        <v>150</v>
      </c>
      <c r="E8" s="386" t="s">
        <v>151</v>
      </c>
      <c r="F8" s="396" t="s">
        <v>148</v>
      </c>
      <c r="G8" s="396"/>
      <c r="H8" s="396"/>
      <c r="I8" s="385" t="s">
        <v>579</v>
      </c>
      <c r="J8" s="396"/>
      <c r="K8" s="396"/>
      <c r="L8" s="385" t="s">
        <v>330</v>
      </c>
      <c r="M8" s="396"/>
      <c r="N8" s="396"/>
      <c r="O8" s="385" t="s">
        <v>71</v>
      </c>
      <c r="P8" s="385" t="s">
        <v>70</v>
      </c>
      <c r="Q8" s="385"/>
      <c r="R8" s="396" t="s">
        <v>148</v>
      </c>
      <c r="S8" s="396"/>
      <c r="T8" s="396"/>
      <c r="U8" s="385" t="s">
        <v>579</v>
      </c>
      <c r="V8" s="396"/>
      <c r="W8" s="396"/>
      <c r="X8" s="385" t="s">
        <v>330</v>
      </c>
      <c r="Y8" s="396"/>
      <c r="Z8" s="396"/>
      <c r="AA8" s="399"/>
      <c r="AB8" s="233"/>
      <c r="AC8" s="233"/>
    </row>
    <row r="9" spans="1:29" ht="16.5" customHeight="1">
      <c r="A9" s="395"/>
      <c r="B9" s="395"/>
      <c r="C9" s="385"/>
      <c r="D9" s="387"/>
      <c r="E9" s="387"/>
      <c r="F9" s="385" t="s">
        <v>65</v>
      </c>
      <c r="G9" s="391" t="s">
        <v>52</v>
      </c>
      <c r="H9" s="392"/>
      <c r="I9" s="385" t="s">
        <v>65</v>
      </c>
      <c r="J9" s="391" t="s">
        <v>52</v>
      </c>
      <c r="K9" s="392"/>
      <c r="L9" s="385" t="s">
        <v>65</v>
      </c>
      <c r="M9" s="391" t="s">
        <v>52</v>
      </c>
      <c r="N9" s="392"/>
      <c r="O9" s="385"/>
      <c r="P9" s="385" t="s">
        <v>146</v>
      </c>
      <c r="Q9" s="385" t="s">
        <v>152</v>
      </c>
      <c r="R9" s="385" t="s">
        <v>65</v>
      </c>
      <c r="S9" s="391" t="s">
        <v>52</v>
      </c>
      <c r="T9" s="392"/>
      <c r="U9" s="385" t="s">
        <v>65</v>
      </c>
      <c r="V9" s="391" t="s">
        <v>52</v>
      </c>
      <c r="W9" s="392"/>
      <c r="X9" s="385" t="s">
        <v>65</v>
      </c>
      <c r="Y9" s="391" t="s">
        <v>52</v>
      </c>
      <c r="Z9" s="392"/>
      <c r="AA9" s="399"/>
      <c r="AB9" s="389" t="s">
        <v>154</v>
      </c>
      <c r="AC9" s="389" t="s">
        <v>155</v>
      </c>
    </row>
    <row r="10" spans="1:29" ht="16.5" customHeight="1">
      <c r="A10" s="395"/>
      <c r="B10" s="395"/>
      <c r="C10" s="385"/>
      <c r="D10" s="387"/>
      <c r="E10" s="387"/>
      <c r="F10" s="385"/>
      <c r="G10" s="386" t="s">
        <v>147</v>
      </c>
      <c r="H10" s="386" t="s">
        <v>153</v>
      </c>
      <c r="I10" s="385"/>
      <c r="J10" s="386" t="s">
        <v>147</v>
      </c>
      <c r="K10" s="386" t="s">
        <v>153</v>
      </c>
      <c r="L10" s="385"/>
      <c r="M10" s="386" t="s">
        <v>147</v>
      </c>
      <c r="N10" s="386" t="s">
        <v>153</v>
      </c>
      <c r="O10" s="385"/>
      <c r="P10" s="385"/>
      <c r="Q10" s="385"/>
      <c r="R10" s="385"/>
      <c r="S10" s="386" t="s">
        <v>147</v>
      </c>
      <c r="T10" s="386" t="s">
        <v>153</v>
      </c>
      <c r="U10" s="385"/>
      <c r="V10" s="386" t="s">
        <v>147</v>
      </c>
      <c r="W10" s="386" t="s">
        <v>153</v>
      </c>
      <c r="X10" s="385"/>
      <c r="Y10" s="386" t="s">
        <v>147</v>
      </c>
      <c r="Z10" s="386" t="s">
        <v>153</v>
      </c>
      <c r="AA10" s="399"/>
      <c r="AB10" s="389"/>
      <c r="AC10" s="389"/>
    </row>
    <row r="11" spans="1:29" ht="16.5" customHeight="1">
      <c r="A11" s="395"/>
      <c r="B11" s="395"/>
      <c r="C11" s="385"/>
      <c r="D11" s="387"/>
      <c r="E11" s="387"/>
      <c r="F11" s="385"/>
      <c r="G11" s="387"/>
      <c r="H11" s="387"/>
      <c r="I11" s="385"/>
      <c r="J11" s="387"/>
      <c r="K11" s="387"/>
      <c r="L11" s="385"/>
      <c r="M11" s="387"/>
      <c r="N11" s="387"/>
      <c r="O11" s="385"/>
      <c r="P11" s="385"/>
      <c r="Q11" s="385"/>
      <c r="R11" s="385"/>
      <c r="S11" s="387"/>
      <c r="T11" s="387"/>
      <c r="U11" s="385"/>
      <c r="V11" s="387"/>
      <c r="W11" s="387"/>
      <c r="X11" s="385"/>
      <c r="Y11" s="387"/>
      <c r="Z11" s="387"/>
      <c r="AA11" s="399"/>
      <c r="AB11" s="389"/>
      <c r="AC11" s="389"/>
    </row>
    <row r="12" spans="1:29" ht="27.75" customHeight="1">
      <c r="A12" s="395"/>
      <c r="B12" s="395"/>
      <c r="C12" s="385"/>
      <c r="D12" s="387"/>
      <c r="E12" s="387"/>
      <c r="F12" s="385"/>
      <c r="G12" s="387"/>
      <c r="H12" s="387"/>
      <c r="I12" s="385"/>
      <c r="J12" s="387"/>
      <c r="K12" s="387"/>
      <c r="L12" s="385"/>
      <c r="M12" s="387"/>
      <c r="N12" s="387"/>
      <c r="O12" s="385"/>
      <c r="P12" s="385"/>
      <c r="Q12" s="385"/>
      <c r="R12" s="385"/>
      <c r="S12" s="387"/>
      <c r="T12" s="387"/>
      <c r="U12" s="385"/>
      <c r="V12" s="387"/>
      <c r="W12" s="387"/>
      <c r="X12" s="385"/>
      <c r="Y12" s="387"/>
      <c r="Z12" s="387"/>
      <c r="AA12" s="399"/>
      <c r="AB12" s="389"/>
      <c r="AC12" s="389"/>
    </row>
    <row r="13" spans="1:29" ht="16.5" customHeight="1">
      <c r="A13" s="395"/>
      <c r="B13" s="395"/>
      <c r="C13" s="385"/>
      <c r="D13" s="387"/>
      <c r="E13" s="387"/>
      <c r="F13" s="385"/>
      <c r="G13" s="387"/>
      <c r="H13" s="387"/>
      <c r="I13" s="385"/>
      <c r="J13" s="387"/>
      <c r="K13" s="387"/>
      <c r="L13" s="385"/>
      <c r="M13" s="387"/>
      <c r="N13" s="387"/>
      <c r="O13" s="385"/>
      <c r="P13" s="385"/>
      <c r="Q13" s="385"/>
      <c r="R13" s="385"/>
      <c r="S13" s="387"/>
      <c r="T13" s="387"/>
      <c r="U13" s="385"/>
      <c r="V13" s="387"/>
      <c r="W13" s="387"/>
      <c r="X13" s="385"/>
      <c r="Y13" s="387"/>
      <c r="Z13" s="387"/>
      <c r="AA13" s="399"/>
      <c r="AB13" s="389"/>
      <c r="AC13" s="389"/>
    </row>
    <row r="14" spans="1:29" ht="16.5" customHeight="1">
      <c r="A14" s="395"/>
      <c r="B14" s="395"/>
      <c r="C14" s="385"/>
      <c r="D14" s="388"/>
      <c r="E14" s="388"/>
      <c r="F14" s="385"/>
      <c r="G14" s="388"/>
      <c r="H14" s="388"/>
      <c r="I14" s="385"/>
      <c r="J14" s="388"/>
      <c r="K14" s="388"/>
      <c r="L14" s="385"/>
      <c r="M14" s="388"/>
      <c r="N14" s="388"/>
      <c r="O14" s="385"/>
      <c r="P14" s="385"/>
      <c r="Q14" s="385"/>
      <c r="R14" s="385"/>
      <c r="S14" s="388"/>
      <c r="T14" s="388"/>
      <c r="U14" s="385"/>
      <c r="V14" s="388"/>
      <c r="W14" s="388"/>
      <c r="X14" s="385"/>
      <c r="Y14" s="388"/>
      <c r="Z14" s="388"/>
      <c r="AA14" s="400"/>
      <c r="AB14" s="389"/>
      <c r="AC14" s="389"/>
    </row>
    <row r="15" spans="1:29" s="112" customFormat="1">
      <c r="A15" s="249"/>
      <c r="B15" s="249" t="s">
        <v>68</v>
      </c>
      <c r="C15" s="84">
        <f t="shared" ref="C15:Z15" si="0">C16+C43</f>
        <v>1536038</v>
      </c>
      <c r="D15" s="84">
        <f t="shared" si="0"/>
        <v>848859</v>
      </c>
      <c r="E15" s="84">
        <f>E16+E43</f>
        <v>687179</v>
      </c>
      <c r="F15" s="84">
        <f t="shared" si="0"/>
        <v>206456</v>
      </c>
      <c r="G15" s="84">
        <f t="shared" si="0"/>
        <v>162000</v>
      </c>
      <c r="H15" s="84">
        <f t="shared" si="0"/>
        <v>44456</v>
      </c>
      <c r="I15" s="84">
        <f t="shared" si="0"/>
        <v>397042</v>
      </c>
      <c r="J15" s="84">
        <f t="shared" si="0"/>
        <v>181368</v>
      </c>
      <c r="K15" s="84">
        <f t="shared" si="0"/>
        <v>215674</v>
      </c>
      <c r="L15" s="84">
        <f t="shared" si="0"/>
        <v>932540</v>
      </c>
      <c r="M15" s="84">
        <f t="shared" si="0"/>
        <v>505491</v>
      </c>
      <c r="N15" s="84">
        <f t="shared" si="0"/>
        <v>427049</v>
      </c>
      <c r="O15" s="84">
        <f t="shared" si="0"/>
        <v>1093644.0259540002</v>
      </c>
      <c r="P15" s="84">
        <f t="shared" si="0"/>
        <v>798261.43677000003</v>
      </c>
      <c r="Q15" s="84">
        <f t="shared" si="0"/>
        <v>295382.58918399998</v>
      </c>
      <c r="R15" s="84">
        <f t="shared" si="0"/>
        <v>207419.04563600002</v>
      </c>
      <c r="S15" s="84">
        <f t="shared" si="0"/>
        <v>167602.66176999998</v>
      </c>
      <c r="T15" s="84">
        <f t="shared" si="0"/>
        <v>39816.383866000004</v>
      </c>
      <c r="U15" s="84">
        <f t="shared" si="0"/>
        <v>339780.7892709999</v>
      </c>
      <c r="V15" s="84">
        <f t="shared" si="0"/>
        <v>209500.62099999998</v>
      </c>
      <c r="W15" s="84">
        <f t="shared" si="0"/>
        <v>130280.16827099999</v>
      </c>
      <c r="X15" s="84">
        <f t="shared" si="0"/>
        <v>546444.191047</v>
      </c>
      <c r="Y15" s="84">
        <f t="shared" si="0"/>
        <v>421158.15400000004</v>
      </c>
      <c r="Z15" s="84">
        <f t="shared" si="0"/>
        <v>125286.03704700001</v>
      </c>
      <c r="AA15" s="234">
        <f t="shared" ref="AA15:AC19" si="1">O15/C15*100</f>
        <v>71.199021505587766</v>
      </c>
      <c r="AB15" s="234">
        <f t="shared" si="1"/>
        <v>94.03934419850647</v>
      </c>
      <c r="AC15" s="234">
        <f t="shared" si="1"/>
        <v>42.984810243619201</v>
      </c>
    </row>
    <row r="16" spans="1:29" s="112" customFormat="1">
      <c r="A16" s="250" t="s">
        <v>6</v>
      </c>
      <c r="B16" s="251" t="s">
        <v>293</v>
      </c>
      <c r="C16" s="85">
        <f>SUM(C17:C42)</f>
        <v>140681</v>
      </c>
      <c r="D16" s="85">
        <f t="shared" ref="D16:Z16" si="2">SUM(D17:D42)</f>
        <v>72820</v>
      </c>
      <c r="E16" s="85">
        <f t="shared" si="2"/>
        <v>67861</v>
      </c>
      <c r="F16" s="85">
        <f t="shared" si="2"/>
        <v>3085</v>
      </c>
      <c r="G16" s="85">
        <f t="shared" si="2"/>
        <v>0</v>
      </c>
      <c r="H16" s="85">
        <f t="shared" si="2"/>
        <v>3085</v>
      </c>
      <c r="I16" s="85">
        <f t="shared" si="2"/>
        <v>60829</v>
      </c>
      <c r="J16" s="85">
        <f t="shared" si="2"/>
        <v>30000</v>
      </c>
      <c r="K16" s="85">
        <f t="shared" si="2"/>
        <v>30829</v>
      </c>
      <c r="L16" s="85">
        <f t="shared" si="2"/>
        <v>76767</v>
      </c>
      <c r="M16" s="85">
        <f t="shared" si="2"/>
        <v>42820</v>
      </c>
      <c r="N16" s="85">
        <f t="shared" si="2"/>
        <v>33947</v>
      </c>
      <c r="O16" s="85">
        <f t="shared" si="2"/>
        <v>64638.940214999995</v>
      </c>
      <c r="P16" s="85">
        <f t="shared" si="2"/>
        <v>34134.563999999998</v>
      </c>
      <c r="Q16" s="85">
        <f t="shared" si="2"/>
        <v>30504.376215</v>
      </c>
      <c r="R16" s="85">
        <f t="shared" si="2"/>
        <v>4003.7812739999999</v>
      </c>
      <c r="S16" s="85">
        <f t="shared" si="2"/>
        <v>0</v>
      </c>
      <c r="T16" s="85">
        <f t="shared" si="2"/>
        <v>4003.7812739999999</v>
      </c>
      <c r="U16" s="85">
        <f t="shared" si="2"/>
        <v>13964.288677</v>
      </c>
      <c r="V16" s="85">
        <f t="shared" si="2"/>
        <v>1596.86</v>
      </c>
      <c r="W16" s="85">
        <f t="shared" si="2"/>
        <v>12367.428677000002</v>
      </c>
      <c r="X16" s="85">
        <f t="shared" si="2"/>
        <v>46670.870263999997</v>
      </c>
      <c r="Y16" s="85">
        <f t="shared" si="2"/>
        <v>32537.704000000002</v>
      </c>
      <c r="Z16" s="85">
        <f t="shared" si="2"/>
        <v>14133.166264</v>
      </c>
      <c r="AA16" s="235">
        <f t="shared" si="1"/>
        <v>45.94717141262857</v>
      </c>
      <c r="AB16" s="235">
        <f t="shared" si="1"/>
        <v>46.875259544081295</v>
      </c>
      <c r="AC16" s="235">
        <f t="shared" si="1"/>
        <v>44.95126245560779</v>
      </c>
    </row>
    <row r="17" spans="1:29">
      <c r="A17" s="241"/>
      <c r="B17" s="242" t="s">
        <v>581</v>
      </c>
      <c r="C17" s="86">
        <f t="shared" ref="C17:C42" si="3">D17+E17</f>
        <v>12030</v>
      </c>
      <c r="D17" s="86">
        <f t="shared" ref="D17:E27" si="4">G17+J17+M17</f>
        <v>0</v>
      </c>
      <c r="E17" s="86">
        <f t="shared" si="4"/>
        <v>12030</v>
      </c>
      <c r="F17" s="86">
        <f>G17+H17</f>
        <v>0</v>
      </c>
      <c r="G17" s="86">
        <v>0</v>
      </c>
      <c r="H17" s="86">
        <v>0</v>
      </c>
      <c r="I17" s="86">
        <f t="shared" ref="I17:I42" si="5">J17+K17</f>
        <v>0</v>
      </c>
      <c r="J17" s="86"/>
      <c r="K17" s="86"/>
      <c r="L17" s="86">
        <f t="shared" ref="L17:L42" si="6">M17+N17</f>
        <v>12030</v>
      </c>
      <c r="M17" s="86"/>
      <c r="N17" s="86">
        <v>12030</v>
      </c>
      <c r="O17" s="86">
        <f t="shared" ref="O17:O42" si="7">P17+Q17</f>
        <v>6154.4629359999999</v>
      </c>
      <c r="P17" s="86"/>
      <c r="Q17" s="86">
        <f t="shared" ref="Q17:Q42" si="8">T17+W17+Z17</f>
        <v>6154.4629359999999</v>
      </c>
      <c r="R17" s="86">
        <f t="shared" ref="R17:R42" si="9">S17+T17</f>
        <v>0</v>
      </c>
      <c r="S17" s="86"/>
      <c r="T17" s="86"/>
      <c r="U17" s="86">
        <f t="shared" ref="U17:U42" si="10">V17+W17</f>
        <v>0</v>
      </c>
      <c r="V17" s="86"/>
      <c r="W17" s="86"/>
      <c r="X17" s="86">
        <f>Y17+Z17</f>
        <v>6154.4629359999999</v>
      </c>
      <c r="Y17" s="86"/>
      <c r="Z17" s="86">
        <v>6154.4629359999999</v>
      </c>
      <c r="AA17" s="236">
        <f>O17/C17*100</f>
        <v>51.159292901080633</v>
      </c>
      <c r="AB17" s="236"/>
      <c r="AC17" s="236">
        <f t="shared" si="1"/>
        <v>51.159292901080633</v>
      </c>
    </row>
    <row r="18" spans="1:29" s="82" customFormat="1">
      <c r="A18" s="244">
        <v>1</v>
      </c>
      <c r="B18" s="245" t="s">
        <v>381</v>
      </c>
      <c r="C18" s="86">
        <f>D18+E18</f>
        <v>60</v>
      </c>
      <c r="D18" s="86">
        <f t="shared" si="4"/>
        <v>0</v>
      </c>
      <c r="E18" s="86">
        <f t="shared" si="4"/>
        <v>60</v>
      </c>
      <c r="F18" s="86">
        <f>G18+H18</f>
        <v>0</v>
      </c>
      <c r="G18" s="86">
        <v>0</v>
      </c>
      <c r="H18" s="86">
        <v>0</v>
      </c>
      <c r="I18" s="86">
        <f t="shared" si="5"/>
        <v>0</v>
      </c>
      <c r="J18" s="86">
        <v>0</v>
      </c>
      <c r="K18" s="86">
        <v>0</v>
      </c>
      <c r="L18" s="86">
        <f t="shared" si="6"/>
        <v>60</v>
      </c>
      <c r="M18" s="86">
        <v>0</v>
      </c>
      <c r="N18" s="86">
        <v>60</v>
      </c>
      <c r="O18" s="86">
        <f t="shared" si="7"/>
        <v>0</v>
      </c>
      <c r="P18" s="86">
        <f t="shared" ref="P18:P42" si="11">S18+V18+Y18</f>
        <v>0</v>
      </c>
      <c r="Q18" s="86">
        <f t="shared" si="8"/>
        <v>0</v>
      </c>
      <c r="R18" s="86">
        <f t="shared" si="9"/>
        <v>0</v>
      </c>
      <c r="S18" s="86"/>
      <c r="T18" s="86">
        <v>0</v>
      </c>
      <c r="U18" s="86">
        <f t="shared" si="10"/>
        <v>0</v>
      </c>
      <c r="V18" s="86">
        <v>0</v>
      </c>
      <c r="W18" s="86">
        <v>0</v>
      </c>
      <c r="X18" s="86">
        <f t="shared" ref="X18:X24" si="12">Y18+Z18</f>
        <v>0</v>
      </c>
      <c r="Y18" s="86">
        <v>0</v>
      </c>
      <c r="Z18" s="86">
        <v>0</v>
      </c>
      <c r="AA18" s="236">
        <f>O18/C18*100</f>
        <v>0</v>
      </c>
      <c r="AB18" s="236"/>
      <c r="AC18" s="236">
        <f t="shared" si="1"/>
        <v>0</v>
      </c>
    </row>
    <row r="19" spans="1:29" s="82" customFormat="1">
      <c r="A19" s="244">
        <v>2</v>
      </c>
      <c r="B19" s="245" t="s">
        <v>382</v>
      </c>
      <c r="C19" s="86">
        <f t="shared" si="3"/>
        <v>150</v>
      </c>
      <c r="D19" s="86">
        <f t="shared" si="4"/>
        <v>0</v>
      </c>
      <c r="E19" s="86">
        <f t="shared" si="4"/>
        <v>150</v>
      </c>
      <c r="F19" s="86">
        <f t="shared" ref="F19:F42" si="13">G19+H19</f>
        <v>150</v>
      </c>
      <c r="G19" s="86">
        <v>0</v>
      </c>
      <c r="H19" s="86">
        <v>150</v>
      </c>
      <c r="I19" s="86">
        <f t="shared" si="5"/>
        <v>0</v>
      </c>
      <c r="J19" s="86">
        <v>0</v>
      </c>
      <c r="K19" s="86">
        <v>0</v>
      </c>
      <c r="L19" s="86">
        <f t="shared" si="6"/>
        <v>0</v>
      </c>
      <c r="M19" s="86">
        <v>0</v>
      </c>
      <c r="N19" s="86">
        <v>0</v>
      </c>
      <c r="O19" s="86">
        <f t="shared" si="7"/>
        <v>150</v>
      </c>
      <c r="P19" s="86">
        <f t="shared" si="11"/>
        <v>0</v>
      </c>
      <c r="Q19" s="86">
        <f t="shared" si="8"/>
        <v>150</v>
      </c>
      <c r="R19" s="86">
        <f t="shared" si="9"/>
        <v>150</v>
      </c>
      <c r="S19" s="86"/>
      <c r="T19" s="86">
        <v>150</v>
      </c>
      <c r="U19" s="86">
        <f t="shared" si="10"/>
        <v>0</v>
      </c>
      <c r="V19" s="86">
        <v>0</v>
      </c>
      <c r="W19" s="86">
        <v>0</v>
      </c>
      <c r="X19" s="86">
        <f t="shared" si="12"/>
        <v>0</v>
      </c>
      <c r="Y19" s="86">
        <v>0</v>
      </c>
      <c r="Z19" s="86">
        <v>0</v>
      </c>
      <c r="AA19" s="236">
        <f t="shared" ref="AA19:AA30" si="14">O19/C19*100</f>
        <v>100</v>
      </c>
      <c r="AB19" s="236"/>
      <c r="AC19" s="236">
        <f t="shared" si="1"/>
        <v>100</v>
      </c>
    </row>
    <row r="20" spans="1:29" s="82" customFormat="1">
      <c r="A20" s="244">
        <v>3</v>
      </c>
      <c r="B20" s="245" t="s">
        <v>168</v>
      </c>
      <c r="C20" s="86">
        <f t="shared" si="3"/>
        <v>250</v>
      </c>
      <c r="D20" s="86">
        <f t="shared" si="4"/>
        <v>0</v>
      </c>
      <c r="E20" s="86">
        <f t="shared" si="4"/>
        <v>250</v>
      </c>
      <c r="F20" s="86">
        <f t="shared" si="13"/>
        <v>250</v>
      </c>
      <c r="G20" s="86">
        <v>0</v>
      </c>
      <c r="H20" s="86">
        <v>250</v>
      </c>
      <c r="I20" s="86">
        <f t="shared" si="5"/>
        <v>0</v>
      </c>
      <c r="J20" s="86">
        <v>0</v>
      </c>
      <c r="K20" s="86">
        <v>0</v>
      </c>
      <c r="L20" s="86">
        <f t="shared" si="6"/>
        <v>0</v>
      </c>
      <c r="M20" s="86">
        <v>0</v>
      </c>
      <c r="N20" s="86">
        <v>0</v>
      </c>
      <c r="O20" s="86">
        <f t="shared" si="7"/>
        <v>250</v>
      </c>
      <c r="P20" s="86">
        <f t="shared" si="11"/>
        <v>0</v>
      </c>
      <c r="Q20" s="86">
        <f t="shared" si="8"/>
        <v>250</v>
      </c>
      <c r="R20" s="86">
        <f t="shared" si="9"/>
        <v>250</v>
      </c>
      <c r="S20" s="86"/>
      <c r="T20" s="86">
        <v>250</v>
      </c>
      <c r="U20" s="86">
        <f t="shared" si="10"/>
        <v>0</v>
      </c>
      <c r="V20" s="86">
        <v>0</v>
      </c>
      <c r="W20" s="86">
        <v>0</v>
      </c>
      <c r="X20" s="86">
        <f t="shared" si="12"/>
        <v>0</v>
      </c>
      <c r="Y20" s="86">
        <v>0</v>
      </c>
      <c r="Z20" s="86">
        <v>0</v>
      </c>
      <c r="AA20" s="236">
        <f t="shared" si="14"/>
        <v>100</v>
      </c>
      <c r="AB20" s="236"/>
      <c r="AC20" s="236">
        <f>Q20/E20*100</f>
        <v>100</v>
      </c>
    </row>
    <row r="21" spans="1:29" s="82" customFormat="1">
      <c r="A21" s="244">
        <v>4</v>
      </c>
      <c r="B21" s="245" t="s">
        <v>172</v>
      </c>
      <c r="C21" s="86">
        <f t="shared" si="3"/>
        <v>50</v>
      </c>
      <c r="D21" s="86">
        <f t="shared" si="4"/>
        <v>0</v>
      </c>
      <c r="E21" s="86">
        <f t="shared" si="4"/>
        <v>50</v>
      </c>
      <c r="F21" s="86">
        <f t="shared" si="13"/>
        <v>50</v>
      </c>
      <c r="G21" s="86">
        <v>0</v>
      </c>
      <c r="H21" s="86">
        <v>50</v>
      </c>
      <c r="I21" s="86">
        <f t="shared" si="5"/>
        <v>0</v>
      </c>
      <c r="J21" s="86">
        <v>0</v>
      </c>
      <c r="K21" s="86">
        <v>0</v>
      </c>
      <c r="L21" s="86">
        <f t="shared" si="6"/>
        <v>0</v>
      </c>
      <c r="M21" s="86">
        <v>0</v>
      </c>
      <c r="N21" s="86">
        <v>0</v>
      </c>
      <c r="O21" s="86">
        <f t="shared" si="7"/>
        <v>50</v>
      </c>
      <c r="P21" s="86">
        <f t="shared" si="11"/>
        <v>0</v>
      </c>
      <c r="Q21" s="86">
        <f t="shared" si="8"/>
        <v>50</v>
      </c>
      <c r="R21" s="86">
        <f t="shared" si="9"/>
        <v>50</v>
      </c>
      <c r="S21" s="86"/>
      <c r="T21" s="86">
        <v>50</v>
      </c>
      <c r="U21" s="86">
        <f t="shared" si="10"/>
        <v>0</v>
      </c>
      <c r="V21" s="86">
        <v>0</v>
      </c>
      <c r="W21" s="86">
        <v>0</v>
      </c>
      <c r="X21" s="86">
        <f t="shared" si="12"/>
        <v>0</v>
      </c>
      <c r="Y21" s="86">
        <v>0</v>
      </c>
      <c r="Z21" s="86">
        <v>0</v>
      </c>
      <c r="AA21" s="236">
        <f t="shared" si="14"/>
        <v>100</v>
      </c>
      <c r="AB21" s="236"/>
      <c r="AC21" s="236">
        <f>Q21/E21*100</f>
        <v>100</v>
      </c>
    </row>
    <row r="22" spans="1:29" s="82" customFormat="1">
      <c r="A22" s="244">
        <v>5</v>
      </c>
      <c r="B22" s="245" t="s">
        <v>176</v>
      </c>
      <c r="C22" s="86">
        <f t="shared" si="3"/>
        <v>2491</v>
      </c>
      <c r="D22" s="86">
        <f t="shared" si="4"/>
        <v>0</v>
      </c>
      <c r="E22" s="86">
        <f t="shared" si="4"/>
        <v>2491</v>
      </c>
      <c r="F22" s="86">
        <f t="shared" si="13"/>
        <v>400</v>
      </c>
      <c r="G22" s="86">
        <v>0</v>
      </c>
      <c r="H22" s="86">
        <v>400</v>
      </c>
      <c r="I22" s="86">
        <f t="shared" si="5"/>
        <v>0</v>
      </c>
      <c r="J22" s="86">
        <v>0</v>
      </c>
      <c r="K22" s="86">
        <v>0</v>
      </c>
      <c r="L22" s="86">
        <f t="shared" si="6"/>
        <v>2091</v>
      </c>
      <c r="M22" s="86">
        <v>0</v>
      </c>
      <c r="N22" s="86">
        <v>2091</v>
      </c>
      <c r="O22" s="86">
        <f t="shared" si="7"/>
        <v>1207.444786</v>
      </c>
      <c r="P22" s="86">
        <f t="shared" si="11"/>
        <v>0</v>
      </c>
      <c r="Q22" s="86">
        <f t="shared" si="8"/>
        <v>1207.444786</v>
      </c>
      <c r="R22" s="86">
        <f t="shared" si="9"/>
        <v>381.05252000000002</v>
      </c>
      <c r="S22" s="86"/>
      <c r="T22" s="86">
        <v>381.05252000000002</v>
      </c>
      <c r="U22" s="86">
        <f t="shared" si="10"/>
        <v>0</v>
      </c>
      <c r="V22" s="86">
        <v>0</v>
      </c>
      <c r="W22" s="86">
        <v>0</v>
      </c>
      <c r="X22" s="86">
        <f t="shared" si="12"/>
        <v>826.39226599999995</v>
      </c>
      <c r="Y22" s="86">
        <v>0</v>
      </c>
      <c r="Z22" s="86">
        <v>826.39226599999995</v>
      </c>
      <c r="AA22" s="236">
        <f t="shared" si="14"/>
        <v>48.472291690084305</v>
      </c>
      <c r="AB22" s="236"/>
      <c r="AC22" s="236">
        <f>Q22/E22*100</f>
        <v>48.472291690084305</v>
      </c>
    </row>
    <row r="23" spans="1:29" s="82" customFormat="1">
      <c r="A23" s="244">
        <v>6</v>
      </c>
      <c r="B23" s="245" t="s">
        <v>174</v>
      </c>
      <c r="C23" s="86">
        <f t="shared" si="3"/>
        <v>0</v>
      </c>
      <c r="D23" s="86">
        <f t="shared" si="4"/>
        <v>0</v>
      </c>
      <c r="E23" s="86">
        <f t="shared" si="4"/>
        <v>0</v>
      </c>
      <c r="F23" s="86">
        <f t="shared" si="13"/>
        <v>0</v>
      </c>
      <c r="G23" s="86">
        <v>0</v>
      </c>
      <c r="H23" s="86">
        <v>0</v>
      </c>
      <c r="I23" s="86">
        <f t="shared" si="5"/>
        <v>0</v>
      </c>
      <c r="J23" s="86">
        <v>0</v>
      </c>
      <c r="K23" s="86">
        <v>0</v>
      </c>
      <c r="L23" s="86">
        <f t="shared" si="6"/>
        <v>0</v>
      </c>
      <c r="M23" s="86">
        <v>0</v>
      </c>
      <c r="N23" s="86">
        <v>0</v>
      </c>
      <c r="O23" s="86">
        <f t="shared" si="7"/>
        <v>0</v>
      </c>
      <c r="P23" s="86">
        <f t="shared" si="11"/>
        <v>0</v>
      </c>
      <c r="Q23" s="86">
        <f t="shared" si="8"/>
        <v>0</v>
      </c>
      <c r="R23" s="86">
        <f t="shared" si="9"/>
        <v>0</v>
      </c>
      <c r="S23" s="86"/>
      <c r="T23" s="86">
        <v>0</v>
      </c>
      <c r="U23" s="86">
        <f t="shared" si="10"/>
        <v>0</v>
      </c>
      <c r="V23" s="86">
        <v>0</v>
      </c>
      <c r="W23" s="86">
        <v>0</v>
      </c>
      <c r="X23" s="86">
        <f t="shared" si="12"/>
        <v>0</v>
      </c>
      <c r="Y23" s="86">
        <v>0</v>
      </c>
      <c r="Z23" s="86">
        <v>0</v>
      </c>
      <c r="AA23" s="236"/>
      <c r="AB23" s="236"/>
      <c r="AC23" s="236"/>
    </row>
    <row r="24" spans="1:29" s="82" customFormat="1">
      <c r="A24" s="244">
        <v>7</v>
      </c>
      <c r="B24" s="245" t="s">
        <v>335</v>
      </c>
      <c r="C24" s="86">
        <f t="shared" si="3"/>
        <v>493</v>
      </c>
      <c r="D24" s="86">
        <f t="shared" si="4"/>
        <v>0</v>
      </c>
      <c r="E24" s="86">
        <f t="shared" si="4"/>
        <v>493</v>
      </c>
      <c r="F24" s="86">
        <f t="shared" si="13"/>
        <v>0</v>
      </c>
      <c r="G24" s="86">
        <v>0</v>
      </c>
      <c r="H24" s="86">
        <v>0</v>
      </c>
      <c r="I24" s="86">
        <f t="shared" si="5"/>
        <v>0</v>
      </c>
      <c r="J24" s="86">
        <v>0</v>
      </c>
      <c r="K24" s="86">
        <v>0</v>
      </c>
      <c r="L24" s="86">
        <f t="shared" si="6"/>
        <v>493</v>
      </c>
      <c r="M24" s="86">
        <v>0</v>
      </c>
      <c r="N24" s="86">
        <v>493</v>
      </c>
      <c r="O24" s="86">
        <f t="shared" si="7"/>
        <v>427.81799999999998</v>
      </c>
      <c r="P24" s="86">
        <f t="shared" si="11"/>
        <v>0</v>
      </c>
      <c r="Q24" s="86">
        <f t="shared" si="8"/>
        <v>427.81799999999998</v>
      </c>
      <c r="R24" s="86">
        <f t="shared" si="9"/>
        <v>0</v>
      </c>
      <c r="S24" s="86"/>
      <c r="T24" s="86">
        <v>0</v>
      </c>
      <c r="U24" s="86">
        <f t="shared" si="10"/>
        <v>0</v>
      </c>
      <c r="V24" s="86">
        <v>0</v>
      </c>
      <c r="W24" s="86">
        <v>0</v>
      </c>
      <c r="X24" s="86">
        <f t="shared" si="12"/>
        <v>427.81799999999998</v>
      </c>
      <c r="Y24" s="86">
        <v>0</v>
      </c>
      <c r="Z24" s="86">
        <v>427.81799999999998</v>
      </c>
      <c r="AA24" s="236">
        <f t="shared" si="14"/>
        <v>86.778498985801207</v>
      </c>
      <c r="AB24" s="236"/>
      <c r="AC24" s="236">
        <f>Q24/E24*100</f>
        <v>86.778498985801207</v>
      </c>
    </row>
    <row r="25" spans="1:29" s="82" customFormat="1">
      <c r="A25" s="244">
        <v>8</v>
      </c>
      <c r="B25" s="245" t="s">
        <v>160</v>
      </c>
      <c r="C25" s="86">
        <f t="shared" si="3"/>
        <v>60</v>
      </c>
      <c r="D25" s="86">
        <f t="shared" si="4"/>
        <v>0</v>
      </c>
      <c r="E25" s="86">
        <f t="shared" si="4"/>
        <v>60</v>
      </c>
      <c r="F25" s="86">
        <f t="shared" si="13"/>
        <v>0</v>
      </c>
      <c r="G25" s="86">
        <v>0</v>
      </c>
      <c r="H25" s="86">
        <v>0</v>
      </c>
      <c r="I25" s="86">
        <f t="shared" si="5"/>
        <v>0</v>
      </c>
      <c r="J25" s="86">
        <v>0</v>
      </c>
      <c r="K25" s="86">
        <v>0</v>
      </c>
      <c r="L25" s="86">
        <f t="shared" si="6"/>
        <v>60</v>
      </c>
      <c r="M25" s="86">
        <v>0</v>
      </c>
      <c r="N25" s="86">
        <v>60</v>
      </c>
      <c r="O25" s="86">
        <f t="shared" si="7"/>
        <v>0</v>
      </c>
      <c r="P25" s="86">
        <f t="shared" si="11"/>
        <v>0</v>
      </c>
      <c r="Q25" s="86">
        <f t="shared" si="8"/>
        <v>0</v>
      </c>
      <c r="R25" s="86">
        <f t="shared" si="9"/>
        <v>0</v>
      </c>
      <c r="S25" s="86"/>
      <c r="T25" s="86">
        <v>0</v>
      </c>
      <c r="U25" s="86">
        <f t="shared" si="10"/>
        <v>0</v>
      </c>
      <c r="V25" s="86">
        <v>0</v>
      </c>
      <c r="W25" s="86">
        <v>0</v>
      </c>
      <c r="X25" s="86"/>
      <c r="Y25" s="86">
        <v>0</v>
      </c>
      <c r="Z25" s="86">
        <v>0</v>
      </c>
      <c r="AA25" s="236">
        <f t="shared" si="14"/>
        <v>0</v>
      </c>
      <c r="AB25" s="236"/>
      <c r="AC25" s="236"/>
    </row>
    <row r="26" spans="1:29" s="82" customFormat="1">
      <c r="A26" s="244">
        <v>9</v>
      </c>
      <c r="B26" s="245" t="s">
        <v>199</v>
      </c>
      <c r="C26" s="86">
        <f t="shared" si="3"/>
        <v>36470</v>
      </c>
      <c r="D26" s="86">
        <f>G26+J26+M26</f>
        <v>34820</v>
      </c>
      <c r="E26" s="86">
        <f t="shared" si="4"/>
        <v>1650</v>
      </c>
      <c r="F26" s="86">
        <f t="shared" si="13"/>
        <v>300</v>
      </c>
      <c r="G26" s="86">
        <v>0</v>
      </c>
      <c r="H26" s="86">
        <v>300</v>
      </c>
      <c r="I26" s="86">
        <f t="shared" si="5"/>
        <v>0</v>
      </c>
      <c r="J26" s="86">
        <v>0</v>
      </c>
      <c r="K26" s="86">
        <v>0</v>
      </c>
      <c r="L26" s="86">
        <f t="shared" si="6"/>
        <v>36170</v>
      </c>
      <c r="M26" s="86">
        <v>34820</v>
      </c>
      <c r="N26" s="86">
        <v>1350</v>
      </c>
      <c r="O26" s="86">
        <f t="shared" si="7"/>
        <v>31023.484</v>
      </c>
      <c r="P26" s="86">
        <f t="shared" si="11"/>
        <v>29847.460999999999</v>
      </c>
      <c r="Q26" s="86">
        <f t="shared" si="8"/>
        <v>1176.0230000000001</v>
      </c>
      <c r="R26" s="86">
        <f t="shared" si="9"/>
        <v>300</v>
      </c>
      <c r="S26" s="86"/>
      <c r="T26" s="86">
        <v>300</v>
      </c>
      <c r="U26" s="86">
        <f t="shared" si="10"/>
        <v>0</v>
      </c>
      <c r="V26" s="86">
        <v>0</v>
      </c>
      <c r="W26" s="86">
        <v>0</v>
      </c>
      <c r="X26" s="86">
        <f t="shared" ref="X26:X33" si="15">Y26+Z26</f>
        <v>30723.484</v>
      </c>
      <c r="Y26" s="86">
        <v>29847.460999999999</v>
      </c>
      <c r="Z26" s="86">
        <v>876.02300000000002</v>
      </c>
      <c r="AA26" s="236">
        <f t="shared" si="14"/>
        <v>85.065763641349051</v>
      </c>
      <c r="AB26" s="236"/>
      <c r="AC26" s="236">
        <f t="shared" ref="AC26:AC33" si="16">Q26/E26*100</f>
        <v>71.274121212121216</v>
      </c>
    </row>
    <row r="27" spans="1:29" s="239" customFormat="1">
      <c r="A27" s="244">
        <v>10</v>
      </c>
      <c r="B27" s="245" t="s">
        <v>331</v>
      </c>
      <c r="C27" s="86">
        <f t="shared" si="3"/>
        <v>60</v>
      </c>
      <c r="D27" s="86">
        <f t="shared" si="4"/>
        <v>0</v>
      </c>
      <c r="E27" s="86">
        <f t="shared" si="4"/>
        <v>60</v>
      </c>
      <c r="F27" s="86">
        <f t="shared" si="13"/>
        <v>0</v>
      </c>
      <c r="G27" s="86">
        <v>0</v>
      </c>
      <c r="H27" s="86">
        <v>0</v>
      </c>
      <c r="I27" s="86">
        <f t="shared" si="5"/>
        <v>0</v>
      </c>
      <c r="J27" s="86">
        <v>0</v>
      </c>
      <c r="K27" s="86">
        <v>0</v>
      </c>
      <c r="L27" s="86">
        <f t="shared" si="6"/>
        <v>60</v>
      </c>
      <c r="M27" s="86">
        <v>0</v>
      </c>
      <c r="N27" s="86">
        <v>60</v>
      </c>
      <c r="O27" s="86">
        <f t="shared" si="7"/>
        <v>45.128</v>
      </c>
      <c r="P27" s="86">
        <f t="shared" si="11"/>
        <v>0</v>
      </c>
      <c r="Q27" s="86">
        <f t="shared" si="8"/>
        <v>45.128</v>
      </c>
      <c r="R27" s="86">
        <f t="shared" si="9"/>
        <v>45.128</v>
      </c>
      <c r="S27" s="86"/>
      <c r="T27" s="86">
        <v>45.128</v>
      </c>
      <c r="U27" s="86">
        <f t="shared" si="10"/>
        <v>0</v>
      </c>
      <c r="V27" s="86">
        <v>0</v>
      </c>
      <c r="W27" s="86">
        <v>0</v>
      </c>
      <c r="X27" s="86">
        <f t="shared" si="15"/>
        <v>0</v>
      </c>
      <c r="Y27" s="86">
        <v>0</v>
      </c>
      <c r="Z27" s="86">
        <v>0</v>
      </c>
      <c r="AA27" s="236">
        <f t="shared" si="14"/>
        <v>75.213333333333338</v>
      </c>
      <c r="AB27" s="236"/>
      <c r="AC27" s="236">
        <f t="shared" si="16"/>
        <v>75.213333333333338</v>
      </c>
    </row>
    <row r="28" spans="1:29" s="82" customFormat="1">
      <c r="A28" s="244">
        <v>11</v>
      </c>
      <c r="B28" s="245" t="s">
        <v>200</v>
      </c>
      <c r="C28" s="86">
        <f t="shared" si="3"/>
        <v>50630</v>
      </c>
      <c r="D28" s="86">
        <f t="shared" ref="D28:E42" si="17">G28+J28+M28</f>
        <v>30000</v>
      </c>
      <c r="E28" s="86">
        <f t="shared" si="17"/>
        <v>20630</v>
      </c>
      <c r="F28" s="86">
        <f t="shared" si="13"/>
        <v>0</v>
      </c>
      <c r="G28" s="86">
        <v>0</v>
      </c>
      <c r="H28" s="86">
        <v>0</v>
      </c>
      <c r="I28" s="86">
        <f t="shared" si="5"/>
        <v>48300</v>
      </c>
      <c r="J28" s="86">
        <v>30000</v>
      </c>
      <c r="K28" s="86">
        <v>18300</v>
      </c>
      <c r="L28" s="86">
        <f t="shared" si="6"/>
        <v>2330</v>
      </c>
      <c r="M28" s="86">
        <v>0</v>
      </c>
      <c r="N28" s="86">
        <v>2330</v>
      </c>
      <c r="O28" s="86">
        <f t="shared" si="7"/>
        <v>6859.6801930000001</v>
      </c>
      <c r="P28" s="86">
        <f t="shared" si="11"/>
        <v>1596.86</v>
      </c>
      <c r="Q28" s="86">
        <f t="shared" si="8"/>
        <v>5262.8201930000005</v>
      </c>
      <c r="R28" s="86">
        <f t="shared" si="9"/>
        <v>329.39860399999998</v>
      </c>
      <c r="S28" s="86"/>
      <c r="T28" s="86">
        <v>329.39860399999998</v>
      </c>
      <c r="U28" s="86">
        <f t="shared" si="10"/>
        <v>6527.3281349999997</v>
      </c>
      <c r="V28" s="86">
        <v>1596.86</v>
      </c>
      <c r="W28" s="86">
        <v>4930.4681350000001</v>
      </c>
      <c r="X28" s="86">
        <f t="shared" si="15"/>
        <v>2.9534539999999998</v>
      </c>
      <c r="Y28" s="86">
        <v>0</v>
      </c>
      <c r="Z28" s="86">
        <v>2.9534539999999998</v>
      </c>
      <c r="AA28" s="236">
        <f t="shared" si="14"/>
        <v>13.548647428402132</v>
      </c>
      <c r="AB28" s="236"/>
      <c r="AC28" s="236">
        <f t="shared" si="16"/>
        <v>25.510519597673291</v>
      </c>
    </row>
    <row r="29" spans="1:29" s="82" customFormat="1">
      <c r="A29" s="244">
        <v>12</v>
      </c>
      <c r="B29" s="245" t="s">
        <v>165</v>
      </c>
      <c r="C29" s="86">
        <f t="shared" si="3"/>
        <v>9700</v>
      </c>
      <c r="D29" s="86">
        <f t="shared" si="17"/>
        <v>0</v>
      </c>
      <c r="E29" s="86">
        <f t="shared" si="17"/>
        <v>9700</v>
      </c>
      <c r="F29" s="86">
        <f t="shared" si="13"/>
        <v>0</v>
      </c>
      <c r="G29" s="86">
        <v>0</v>
      </c>
      <c r="H29" s="86">
        <v>0</v>
      </c>
      <c r="I29" s="86">
        <f t="shared" si="5"/>
        <v>0</v>
      </c>
      <c r="J29" s="86">
        <v>0</v>
      </c>
      <c r="K29" s="86">
        <v>0</v>
      </c>
      <c r="L29" s="86">
        <f t="shared" si="6"/>
        <v>9700</v>
      </c>
      <c r="M29" s="86">
        <v>0</v>
      </c>
      <c r="N29" s="86">
        <v>9700</v>
      </c>
      <c r="O29" s="86">
        <f t="shared" si="7"/>
        <v>0</v>
      </c>
      <c r="P29" s="86">
        <f t="shared" si="11"/>
        <v>0</v>
      </c>
      <c r="Q29" s="86">
        <f t="shared" si="8"/>
        <v>0</v>
      </c>
      <c r="R29" s="86">
        <f t="shared" si="9"/>
        <v>0</v>
      </c>
      <c r="S29" s="86"/>
      <c r="T29" s="86">
        <v>0</v>
      </c>
      <c r="U29" s="86">
        <f t="shared" si="10"/>
        <v>0</v>
      </c>
      <c r="V29" s="86">
        <v>0</v>
      </c>
      <c r="W29" s="86">
        <v>0</v>
      </c>
      <c r="X29" s="86">
        <f t="shared" si="15"/>
        <v>0</v>
      </c>
      <c r="Y29" s="86">
        <v>0</v>
      </c>
      <c r="Z29" s="86">
        <v>0</v>
      </c>
      <c r="AA29" s="236">
        <f t="shared" si="14"/>
        <v>0</v>
      </c>
      <c r="AB29" s="236"/>
      <c r="AC29" s="236">
        <f t="shared" si="16"/>
        <v>0</v>
      </c>
    </row>
    <row r="30" spans="1:29" s="82" customFormat="1">
      <c r="A30" s="244">
        <v>13</v>
      </c>
      <c r="B30" s="245" t="s">
        <v>159</v>
      </c>
      <c r="C30" s="86">
        <f t="shared" si="3"/>
        <v>489</v>
      </c>
      <c r="D30" s="86">
        <f t="shared" si="17"/>
        <v>0</v>
      </c>
      <c r="E30" s="86">
        <f t="shared" si="17"/>
        <v>489</v>
      </c>
      <c r="F30" s="86">
        <f t="shared" si="13"/>
        <v>0</v>
      </c>
      <c r="G30" s="86">
        <v>0</v>
      </c>
      <c r="H30" s="86">
        <v>0</v>
      </c>
      <c r="I30" s="86">
        <f t="shared" si="5"/>
        <v>409</v>
      </c>
      <c r="J30" s="86">
        <v>0</v>
      </c>
      <c r="K30" s="86">
        <v>409</v>
      </c>
      <c r="L30" s="86">
        <f t="shared" si="6"/>
        <v>80</v>
      </c>
      <c r="M30" s="86">
        <v>0</v>
      </c>
      <c r="N30" s="86">
        <v>80</v>
      </c>
      <c r="O30" s="86">
        <f t="shared" si="7"/>
        <v>319.269542</v>
      </c>
      <c r="P30" s="86">
        <f t="shared" si="11"/>
        <v>0</v>
      </c>
      <c r="Q30" s="86">
        <f t="shared" si="8"/>
        <v>319.269542</v>
      </c>
      <c r="R30" s="86">
        <f t="shared" si="9"/>
        <v>0</v>
      </c>
      <c r="S30" s="86"/>
      <c r="T30" s="86">
        <v>0</v>
      </c>
      <c r="U30" s="86">
        <f t="shared" si="10"/>
        <v>319.269542</v>
      </c>
      <c r="V30" s="86">
        <v>0</v>
      </c>
      <c r="W30" s="86">
        <v>319.269542</v>
      </c>
      <c r="X30" s="86">
        <f t="shared" si="15"/>
        <v>0</v>
      </c>
      <c r="Y30" s="86">
        <v>0</v>
      </c>
      <c r="Z30" s="86">
        <v>0</v>
      </c>
      <c r="AA30" s="236">
        <f t="shared" si="14"/>
        <v>65.290294887525562</v>
      </c>
      <c r="AB30" s="236"/>
      <c r="AC30" s="236">
        <f t="shared" si="16"/>
        <v>65.290294887525562</v>
      </c>
    </row>
    <row r="31" spans="1:29" s="82" customFormat="1">
      <c r="A31" s="244">
        <v>14</v>
      </c>
      <c r="B31" s="245" t="s">
        <v>169</v>
      </c>
      <c r="C31" s="86">
        <f t="shared" si="3"/>
        <v>360</v>
      </c>
      <c r="D31" s="86">
        <f t="shared" si="17"/>
        <v>0</v>
      </c>
      <c r="E31" s="86">
        <f t="shared" si="17"/>
        <v>360</v>
      </c>
      <c r="F31" s="86">
        <f t="shared" si="13"/>
        <v>0</v>
      </c>
      <c r="G31" s="86">
        <v>0</v>
      </c>
      <c r="H31" s="86">
        <v>0</v>
      </c>
      <c r="I31" s="86">
        <f t="shared" si="5"/>
        <v>0</v>
      </c>
      <c r="J31" s="86">
        <v>0</v>
      </c>
      <c r="K31" s="86">
        <v>0</v>
      </c>
      <c r="L31" s="86">
        <f t="shared" si="6"/>
        <v>360</v>
      </c>
      <c r="M31" s="86">
        <v>0</v>
      </c>
      <c r="N31" s="86">
        <v>360</v>
      </c>
      <c r="O31" s="86">
        <f t="shared" si="7"/>
        <v>300</v>
      </c>
      <c r="P31" s="86">
        <f t="shared" si="11"/>
        <v>0</v>
      </c>
      <c r="Q31" s="86">
        <f t="shared" si="8"/>
        <v>300</v>
      </c>
      <c r="R31" s="86">
        <f t="shared" si="9"/>
        <v>0</v>
      </c>
      <c r="S31" s="86"/>
      <c r="T31" s="86">
        <v>0</v>
      </c>
      <c r="U31" s="86">
        <f t="shared" si="10"/>
        <v>0</v>
      </c>
      <c r="V31" s="86">
        <v>0</v>
      </c>
      <c r="W31" s="86">
        <v>0</v>
      </c>
      <c r="X31" s="86">
        <f t="shared" si="15"/>
        <v>300</v>
      </c>
      <c r="Y31" s="86">
        <v>0</v>
      </c>
      <c r="Z31" s="86">
        <v>300</v>
      </c>
      <c r="AA31" s="236">
        <f>O31/C31*100</f>
        <v>83.333333333333343</v>
      </c>
      <c r="AB31" s="236"/>
      <c r="AC31" s="236">
        <f t="shared" si="16"/>
        <v>83.333333333333343</v>
      </c>
    </row>
    <row r="32" spans="1:29" s="82" customFormat="1">
      <c r="A32" s="244">
        <v>15</v>
      </c>
      <c r="B32" s="245" t="s">
        <v>297</v>
      </c>
      <c r="C32" s="86">
        <f t="shared" si="3"/>
        <v>550</v>
      </c>
      <c r="D32" s="86">
        <f t="shared" si="17"/>
        <v>0</v>
      </c>
      <c r="E32" s="86">
        <f t="shared" si="17"/>
        <v>550</v>
      </c>
      <c r="F32" s="86">
        <f t="shared" si="13"/>
        <v>0</v>
      </c>
      <c r="G32" s="86">
        <v>0</v>
      </c>
      <c r="H32" s="86">
        <v>0</v>
      </c>
      <c r="I32" s="86">
        <f t="shared" si="5"/>
        <v>30</v>
      </c>
      <c r="J32" s="86">
        <v>0</v>
      </c>
      <c r="K32" s="86">
        <v>30</v>
      </c>
      <c r="L32" s="86">
        <f t="shared" si="6"/>
        <v>520</v>
      </c>
      <c r="M32" s="86">
        <v>0</v>
      </c>
      <c r="N32" s="86">
        <v>520</v>
      </c>
      <c r="O32" s="86">
        <f t="shared" si="7"/>
        <v>461.69668799999999</v>
      </c>
      <c r="P32" s="86">
        <f t="shared" si="11"/>
        <v>0</v>
      </c>
      <c r="Q32" s="86">
        <f t="shared" si="8"/>
        <v>461.69668799999999</v>
      </c>
      <c r="R32" s="86">
        <f t="shared" si="9"/>
        <v>0</v>
      </c>
      <c r="S32" s="86"/>
      <c r="T32" s="86">
        <v>0</v>
      </c>
      <c r="U32" s="86">
        <f t="shared" si="10"/>
        <v>22.1</v>
      </c>
      <c r="V32" s="86">
        <v>0</v>
      </c>
      <c r="W32" s="86">
        <v>22.1</v>
      </c>
      <c r="X32" s="86">
        <f t="shared" si="15"/>
        <v>439.59668799999997</v>
      </c>
      <c r="Y32" s="86">
        <v>0</v>
      </c>
      <c r="Z32" s="86">
        <v>439.59668799999997</v>
      </c>
      <c r="AA32" s="236">
        <f>O32/C32*100</f>
        <v>83.944852363636357</v>
      </c>
      <c r="AB32" s="236"/>
      <c r="AC32" s="236">
        <f t="shared" si="16"/>
        <v>83.944852363636357</v>
      </c>
    </row>
    <row r="33" spans="1:29" s="82" customFormat="1">
      <c r="A33" s="244">
        <v>16</v>
      </c>
      <c r="B33" s="245" t="s">
        <v>201</v>
      </c>
      <c r="C33" s="86">
        <f t="shared" si="3"/>
        <v>12039</v>
      </c>
      <c r="D33" s="86">
        <f t="shared" si="17"/>
        <v>8000</v>
      </c>
      <c r="E33" s="86">
        <f t="shared" si="17"/>
        <v>4039</v>
      </c>
      <c r="F33" s="86">
        <f t="shared" si="13"/>
        <v>345</v>
      </c>
      <c r="G33" s="86">
        <v>0</v>
      </c>
      <c r="H33" s="86">
        <v>345</v>
      </c>
      <c r="I33" s="86">
        <f t="shared" si="5"/>
        <v>0</v>
      </c>
      <c r="J33" s="86">
        <v>0</v>
      </c>
      <c r="K33" s="86">
        <v>0</v>
      </c>
      <c r="L33" s="86">
        <f t="shared" si="6"/>
        <v>11694</v>
      </c>
      <c r="M33" s="86">
        <v>8000</v>
      </c>
      <c r="N33" s="86">
        <v>3694</v>
      </c>
      <c r="O33" s="86">
        <f t="shared" si="7"/>
        <v>5298.0915749999995</v>
      </c>
      <c r="P33" s="86">
        <f t="shared" si="11"/>
        <v>832.20100000000002</v>
      </c>
      <c r="Q33" s="86">
        <f t="shared" si="8"/>
        <v>4465.8905749999994</v>
      </c>
      <c r="R33" s="86">
        <f t="shared" si="9"/>
        <v>293.161475</v>
      </c>
      <c r="S33" s="86"/>
      <c r="T33" s="86">
        <v>293.161475</v>
      </c>
      <c r="U33" s="86">
        <f t="shared" si="10"/>
        <v>0</v>
      </c>
      <c r="V33" s="86">
        <v>0</v>
      </c>
      <c r="W33" s="86">
        <v>0</v>
      </c>
      <c r="X33" s="86">
        <f t="shared" si="15"/>
        <v>5004.9300999999996</v>
      </c>
      <c r="Y33" s="86">
        <v>832.20100000000002</v>
      </c>
      <c r="Z33" s="86">
        <v>4172.7290999999996</v>
      </c>
      <c r="AA33" s="236">
        <f>O33/C33*100</f>
        <v>44.007737976576124</v>
      </c>
      <c r="AB33" s="236"/>
      <c r="AC33" s="236">
        <f t="shared" si="16"/>
        <v>110.56921453330031</v>
      </c>
    </row>
    <row r="34" spans="1:29" s="82" customFormat="1">
      <c r="A34" s="244">
        <v>17</v>
      </c>
      <c r="B34" s="245" t="s">
        <v>170</v>
      </c>
      <c r="C34" s="86">
        <f t="shared" si="3"/>
        <v>60</v>
      </c>
      <c r="D34" s="86">
        <f t="shared" si="17"/>
        <v>0</v>
      </c>
      <c r="E34" s="86">
        <f t="shared" si="17"/>
        <v>60</v>
      </c>
      <c r="F34" s="86">
        <f t="shared" si="13"/>
        <v>0</v>
      </c>
      <c r="G34" s="86">
        <v>0</v>
      </c>
      <c r="H34" s="86">
        <v>0</v>
      </c>
      <c r="I34" s="86">
        <f t="shared" si="5"/>
        <v>60</v>
      </c>
      <c r="J34" s="86">
        <v>0</v>
      </c>
      <c r="K34" s="86">
        <v>60</v>
      </c>
      <c r="L34" s="86">
        <f t="shared" si="6"/>
        <v>0</v>
      </c>
      <c r="M34" s="86">
        <v>0</v>
      </c>
      <c r="N34" s="86">
        <v>0</v>
      </c>
      <c r="O34" s="86">
        <f t="shared" si="7"/>
        <v>15.53</v>
      </c>
      <c r="P34" s="86">
        <f t="shared" si="11"/>
        <v>0</v>
      </c>
      <c r="Q34" s="86">
        <f t="shared" si="8"/>
        <v>15.53</v>
      </c>
      <c r="R34" s="86">
        <f t="shared" si="9"/>
        <v>0</v>
      </c>
      <c r="S34" s="86"/>
      <c r="T34" s="86">
        <v>0</v>
      </c>
      <c r="U34" s="86">
        <f t="shared" si="10"/>
        <v>15.53</v>
      </c>
      <c r="V34" s="86">
        <v>0</v>
      </c>
      <c r="W34" s="86">
        <v>15.53</v>
      </c>
      <c r="X34" s="86"/>
      <c r="Y34" s="86">
        <v>0</v>
      </c>
      <c r="Z34" s="86">
        <v>0</v>
      </c>
      <c r="AA34" s="236"/>
      <c r="AB34" s="236"/>
      <c r="AC34" s="236"/>
    </row>
    <row r="35" spans="1:29" s="82" customFormat="1">
      <c r="A35" s="244">
        <v>18</v>
      </c>
      <c r="B35" s="245" t="s">
        <v>161</v>
      </c>
      <c r="C35" s="86">
        <f t="shared" si="3"/>
        <v>1719</v>
      </c>
      <c r="D35" s="86">
        <f t="shared" si="17"/>
        <v>0</v>
      </c>
      <c r="E35" s="86">
        <f t="shared" si="17"/>
        <v>1719</v>
      </c>
      <c r="F35" s="86">
        <f t="shared" si="13"/>
        <v>0</v>
      </c>
      <c r="G35" s="86">
        <v>0</v>
      </c>
      <c r="H35" s="86">
        <v>0</v>
      </c>
      <c r="I35" s="86">
        <f t="shared" si="5"/>
        <v>680</v>
      </c>
      <c r="J35" s="86">
        <v>0</v>
      </c>
      <c r="K35" s="86">
        <v>680</v>
      </c>
      <c r="L35" s="86">
        <f t="shared" si="6"/>
        <v>1039</v>
      </c>
      <c r="M35" s="86">
        <v>0</v>
      </c>
      <c r="N35" s="86">
        <v>1039</v>
      </c>
      <c r="O35" s="86">
        <f t="shared" si="7"/>
        <v>2785.68082</v>
      </c>
      <c r="P35" s="86">
        <f t="shared" si="11"/>
        <v>1858.0419999999999</v>
      </c>
      <c r="Q35" s="86">
        <f t="shared" si="8"/>
        <v>927.63882000000001</v>
      </c>
      <c r="R35" s="86">
        <f t="shared" si="9"/>
        <v>0</v>
      </c>
      <c r="S35" s="86"/>
      <c r="T35" s="86">
        <v>0</v>
      </c>
      <c r="U35" s="86">
        <f t="shared" si="10"/>
        <v>74.447999999999993</v>
      </c>
      <c r="V35" s="86">
        <v>0</v>
      </c>
      <c r="W35" s="86">
        <v>74.447999999999993</v>
      </c>
      <c r="X35" s="86">
        <f>Y35+Z35</f>
        <v>2711.2328200000002</v>
      </c>
      <c r="Y35" s="86">
        <v>1858.0419999999999</v>
      </c>
      <c r="Z35" s="86">
        <v>853.19082000000003</v>
      </c>
      <c r="AA35" s="236">
        <f>O35/C35*100</f>
        <v>162.05240372309481</v>
      </c>
      <c r="AB35" s="236"/>
      <c r="AC35" s="236">
        <f>Q35/E35*100</f>
        <v>53.963863874345549</v>
      </c>
    </row>
    <row r="36" spans="1:29" s="82" customFormat="1">
      <c r="A36" s="244">
        <v>19</v>
      </c>
      <c r="B36" s="245" t="s">
        <v>332</v>
      </c>
      <c r="C36" s="86">
        <f t="shared" si="3"/>
        <v>2850</v>
      </c>
      <c r="D36" s="86">
        <f t="shared" si="17"/>
        <v>0</v>
      </c>
      <c r="E36" s="86">
        <f t="shared" si="17"/>
        <v>2850</v>
      </c>
      <c r="F36" s="86">
        <f t="shared" si="13"/>
        <v>0</v>
      </c>
      <c r="G36" s="86">
        <v>0</v>
      </c>
      <c r="H36" s="86">
        <v>0</v>
      </c>
      <c r="I36" s="86">
        <f t="shared" si="5"/>
        <v>2850</v>
      </c>
      <c r="J36" s="86">
        <v>0</v>
      </c>
      <c r="K36" s="86">
        <v>2850</v>
      </c>
      <c r="L36" s="86">
        <f t="shared" si="6"/>
        <v>0</v>
      </c>
      <c r="M36" s="86">
        <v>0</v>
      </c>
      <c r="N36" s="86">
        <v>0</v>
      </c>
      <c r="O36" s="86">
        <f t="shared" si="7"/>
        <v>0</v>
      </c>
      <c r="P36" s="86">
        <f t="shared" si="11"/>
        <v>0</v>
      </c>
      <c r="Q36" s="86">
        <f t="shared" si="8"/>
        <v>0</v>
      </c>
      <c r="R36" s="86">
        <f t="shared" si="9"/>
        <v>0</v>
      </c>
      <c r="S36" s="86"/>
      <c r="T36" s="86">
        <v>0</v>
      </c>
      <c r="U36" s="86">
        <f t="shared" si="10"/>
        <v>0</v>
      </c>
      <c r="V36" s="86">
        <v>0</v>
      </c>
      <c r="W36" s="86">
        <v>0</v>
      </c>
      <c r="X36" s="86">
        <f>Y36+Z36</f>
        <v>0</v>
      </c>
      <c r="Y36" s="86">
        <v>0</v>
      </c>
      <c r="Z36" s="86">
        <v>0</v>
      </c>
      <c r="AA36" s="236">
        <f>O36/C36*100</f>
        <v>0</v>
      </c>
      <c r="AB36" s="236"/>
      <c r="AC36" s="236">
        <f>Q36/E36*100</f>
        <v>0</v>
      </c>
    </row>
    <row r="37" spans="1:29" s="82" customFormat="1">
      <c r="A37" s="244">
        <v>20</v>
      </c>
      <c r="B37" s="245" t="s">
        <v>383</v>
      </c>
      <c r="C37" s="86">
        <f t="shared" si="3"/>
        <v>2850</v>
      </c>
      <c r="D37" s="86">
        <f t="shared" si="17"/>
        <v>0</v>
      </c>
      <c r="E37" s="86">
        <f t="shared" si="17"/>
        <v>2850</v>
      </c>
      <c r="F37" s="86">
        <f t="shared" si="13"/>
        <v>0</v>
      </c>
      <c r="G37" s="86">
        <v>0</v>
      </c>
      <c r="H37" s="86">
        <v>0</v>
      </c>
      <c r="I37" s="86">
        <f t="shared" si="5"/>
        <v>2850</v>
      </c>
      <c r="J37" s="86">
        <v>0</v>
      </c>
      <c r="K37" s="86">
        <v>2850</v>
      </c>
      <c r="L37" s="86">
        <f t="shared" si="6"/>
        <v>0</v>
      </c>
      <c r="M37" s="86">
        <v>0</v>
      </c>
      <c r="N37" s="86">
        <v>0</v>
      </c>
      <c r="O37" s="86">
        <f t="shared" si="7"/>
        <v>6277.8</v>
      </c>
      <c r="P37" s="86">
        <f t="shared" si="11"/>
        <v>0</v>
      </c>
      <c r="Q37" s="86">
        <f t="shared" si="8"/>
        <v>6277.8</v>
      </c>
      <c r="R37" s="86">
        <f t="shared" si="9"/>
        <v>0</v>
      </c>
      <c r="S37" s="86"/>
      <c r="T37" s="86">
        <v>0</v>
      </c>
      <c r="U37" s="86">
        <f t="shared" si="10"/>
        <v>6277.8</v>
      </c>
      <c r="V37" s="86">
        <v>0</v>
      </c>
      <c r="W37" s="86">
        <v>6277.8</v>
      </c>
      <c r="X37" s="86">
        <f>Y37+Z37</f>
        <v>0</v>
      </c>
      <c r="Y37" s="86">
        <v>0</v>
      </c>
      <c r="Z37" s="86">
        <v>0</v>
      </c>
      <c r="AA37" s="236">
        <f>O37/C37*100</f>
        <v>220.27368421052631</v>
      </c>
      <c r="AB37" s="236"/>
      <c r="AC37" s="236">
        <f>Q37/E37*100</f>
        <v>220.27368421052631</v>
      </c>
    </row>
    <row r="38" spans="1:29" s="82" customFormat="1">
      <c r="A38" s="244">
        <v>21</v>
      </c>
      <c r="B38" s="245" t="s">
        <v>333</v>
      </c>
      <c r="C38" s="86">
        <f t="shared" si="3"/>
        <v>2850</v>
      </c>
      <c r="D38" s="86">
        <f t="shared" si="17"/>
        <v>0</v>
      </c>
      <c r="E38" s="86">
        <f t="shared" si="17"/>
        <v>2850</v>
      </c>
      <c r="F38" s="86">
        <f t="shared" si="13"/>
        <v>0</v>
      </c>
      <c r="G38" s="86">
        <v>0</v>
      </c>
      <c r="H38" s="86">
        <v>0</v>
      </c>
      <c r="I38" s="86">
        <f t="shared" si="5"/>
        <v>2850</v>
      </c>
      <c r="J38" s="86">
        <v>0</v>
      </c>
      <c r="K38" s="86">
        <v>2850</v>
      </c>
      <c r="L38" s="86">
        <f t="shared" si="6"/>
        <v>0</v>
      </c>
      <c r="M38" s="86">
        <v>0</v>
      </c>
      <c r="N38" s="86">
        <v>0</v>
      </c>
      <c r="O38" s="86">
        <f t="shared" si="7"/>
        <v>605.55999999999995</v>
      </c>
      <c r="P38" s="86">
        <f t="shared" si="11"/>
        <v>0</v>
      </c>
      <c r="Q38" s="86">
        <f t="shared" si="8"/>
        <v>605.55999999999995</v>
      </c>
      <c r="R38" s="86">
        <f t="shared" si="9"/>
        <v>0</v>
      </c>
      <c r="S38" s="86"/>
      <c r="T38" s="86">
        <v>0</v>
      </c>
      <c r="U38" s="86">
        <f t="shared" si="10"/>
        <v>605.55999999999995</v>
      </c>
      <c r="V38" s="86">
        <v>0</v>
      </c>
      <c r="W38" s="86">
        <v>605.55999999999995</v>
      </c>
      <c r="X38" s="86">
        <f>Y38+Z38</f>
        <v>0</v>
      </c>
      <c r="Y38" s="86">
        <v>0</v>
      </c>
      <c r="Z38" s="86">
        <v>0</v>
      </c>
      <c r="AA38" s="236">
        <f>O38/C38*100</f>
        <v>21.247719298245613</v>
      </c>
      <c r="AB38" s="236"/>
      <c r="AC38" s="236">
        <f>Q38/E38*100</f>
        <v>21.247719298245613</v>
      </c>
    </row>
    <row r="39" spans="1:29" s="82" customFormat="1">
      <c r="A39" s="244">
        <v>22</v>
      </c>
      <c r="B39" s="245" t="s">
        <v>384</v>
      </c>
      <c r="C39" s="86">
        <f t="shared" si="3"/>
        <v>2680</v>
      </c>
      <c r="D39" s="86">
        <f t="shared" si="17"/>
        <v>0</v>
      </c>
      <c r="E39" s="86">
        <f t="shared" si="17"/>
        <v>2680</v>
      </c>
      <c r="F39" s="86">
        <f t="shared" si="13"/>
        <v>0</v>
      </c>
      <c r="G39" s="86">
        <v>0</v>
      </c>
      <c r="H39" s="86">
        <v>0</v>
      </c>
      <c r="I39" s="86">
        <f t="shared" si="5"/>
        <v>2680</v>
      </c>
      <c r="J39" s="86">
        <v>0</v>
      </c>
      <c r="K39" s="86">
        <v>2680</v>
      </c>
      <c r="L39" s="86">
        <f t="shared" si="6"/>
        <v>0</v>
      </c>
      <c r="M39" s="86">
        <v>0</v>
      </c>
      <c r="N39" s="86">
        <v>0</v>
      </c>
      <c r="O39" s="86">
        <f t="shared" si="7"/>
        <v>0</v>
      </c>
      <c r="P39" s="86">
        <f t="shared" si="11"/>
        <v>0</v>
      </c>
      <c r="Q39" s="86">
        <f t="shared" si="8"/>
        <v>0</v>
      </c>
      <c r="R39" s="86">
        <f t="shared" si="9"/>
        <v>0</v>
      </c>
      <c r="S39" s="86"/>
      <c r="T39" s="86">
        <v>0</v>
      </c>
      <c r="U39" s="86">
        <f t="shared" si="10"/>
        <v>0</v>
      </c>
      <c r="V39" s="86">
        <v>0</v>
      </c>
      <c r="W39" s="86">
        <v>0</v>
      </c>
      <c r="X39" s="86"/>
      <c r="Y39" s="86">
        <v>0</v>
      </c>
      <c r="Z39" s="86">
        <v>0</v>
      </c>
      <c r="AA39" s="236">
        <f t="shared" ref="AA39:AA40" si="18">O39/C39*100</f>
        <v>0</v>
      </c>
      <c r="AB39" s="236"/>
      <c r="AC39" s="236">
        <f t="shared" ref="AC39:AC40" si="19">Q39/E39*100</f>
        <v>0</v>
      </c>
    </row>
    <row r="40" spans="1:29" s="82" customFormat="1">
      <c r="A40" s="244"/>
      <c r="B40" s="245" t="s">
        <v>580</v>
      </c>
      <c r="C40" s="86">
        <f t="shared" si="3"/>
        <v>630</v>
      </c>
      <c r="D40" s="86"/>
      <c r="E40" s="86">
        <f t="shared" si="17"/>
        <v>630</v>
      </c>
      <c r="F40" s="86">
        <f t="shared" si="13"/>
        <v>430</v>
      </c>
      <c r="G40" s="86"/>
      <c r="H40" s="86">
        <v>430</v>
      </c>
      <c r="I40" s="86">
        <f t="shared" si="5"/>
        <v>120</v>
      </c>
      <c r="J40" s="86"/>
      <c r="K40" s="86">
        <v>120</v>
      </c>
      <c r="L40" s="86">
        <f t="shared" si="6"/>
        <v>80</v>
      </c>
      <c r="M40" s="86"/>
      <c r="N40" s="86">
        <v>80</v>
      </c>
      <c r="O40" s="86">
        <f t="shared" si="7"/>
        <v>296.62700000000001</v>
      </c>
      <c r="P40" s="86">
        <f t="shared" si="11"/>
        <v>0</v>
      </c>
      <c r="Q40" s="86">
        <f t="shared" si="8"/>
        <v>296.62700000000001</v>
      </c>
      <c r="R40" s="86">
        <f t="shared" si="9"/>
        <v>94.373999999999995</v>
      </c>
      <c r="S40" s="86"/>
      <c r="T40" s="86">
        <v>94.373999999999995</v>
      </c>
      <c r="U40" s="86">
        <f t="shared" si="10"/>
        <v>122.253</v>
      </c>
      <c r="V40" s="86">
        <v>0</v>
      </c>
      <c r="W40" s="86">
        <v>122.253</v>
      </c>
      <c r="X40" s="86">
        <f>Y40+Z40</f>
        <v>80</v>
      </c>
      <c r="Y40" s="86"/>
      <c r="Z40" s="86">
        <v>80</v>
      </c>
      <c r="AA40" s="236">
        <f t="shared" si="18"/>
        <v>47.083650793650797</v>
      </c>
      <c r="AB40" s="236"/>
      <c r="AC40" s="236">
        <f t="shared" si="19"/>
        <v>47.083650793650797</v>
      </c>
    </row>
    <row r="41" spans="1:29" s="82" customFormat="1" ht="33">
      <c r="A41" s="244">
        <v>23</v>
      </c>
      <c r="B41" s="246" t="s">
        <v>334</v>
      </c>
      <c r="C41" s="86">
        <f t="shared" si="3"/>
        <v>1060</v>
      </c>
      <c r="D41" s="86">
        <f t="shared" si="17"/>
        <v>0</v>
      </c>
      <c r="E41" s="86">
        <f t="shared" si="17"/>
        <v>1060</v>
      </c>
      <c r="F41" s="86">
        <f t="shared" si="13"/>
        <v>1060</v>
      </c>
      <c r="G41" s="86">
        <v>0</v>
      </c>
      <c r="H41" s="86">
        <v>1060</v>
      </c>
      <c r="I41" s="86">
        <f t="shared" si="5"/>
        <v>0</v>
      </c>
      <c r="J41" s="86">
        <v>0</v>
      </c>
      <c r="K41" s="86">
        <v>0</v>
      </c>
      <c r="L41" s="86">
        <f t="shared" si="6"/>
        <v>0</v>
      </c>
      <c r="M41" s="86">
        <v>0</v>
      </c>
      <c r="N41" s="86">
        <v>0</v>
      </c>
      <c r="O41" s="86">
        <f t="shared" si="7"/>
        <v>2010.6666749999999</v>
      </c>
      <c r="P41" s="86">
        <f t="shared" si="11"/>
        <v>0</v>
      </c>
      <c r="Q41" s="86">
        <f t="shared" si="8"/>
        <v>2010.6666749999999</v>
      </c>
      <c r="R41" s="86">
        <f t="shared" si="9"/>
        <v>2010.6666749999999</v>
      </c>
      <c r="S41" s="86"/>
      <c r="T41" s="86">
        <v>2010.6666749999999</v>
      </c>
      <c r="U41" s="86">
        <f t="shared" si="10"/>
        <v>0</v>
      </c>
      <c r="V41" s="86">
        <v>0</v>
      </c>
      <c r="W41" s="86">
        <v>0</v>
      </c>
      <c r="X41" s="86">
        <f>Y41+Z41</f>
        <v>0</v>
      </c>
      <c r="Y41" s="86">
        <v>0</v>
      </c>
      <c r="Z41" s="86"/>
      <c r="AA41" s="236">
        <f>O41/C41*100</f>
        <v>189.68553537735849</v>
      </c>
      <c r="AB41" s="236"/>
      <c r="AC41" s="236">
        <f>Q41/E41*100</f>
        <v>189.68553537735849</v>
      </c>
    </row>
    <row r="42" spans="1:29" s="82" customFormat="1">
      <c r="A42" s="244">
        <v>24</v>
      </c>
      <c r="B42" s="245" t="s">
        <v>313</v>
      </c>
      <c r="C42" s="86">
        <f t="shared" si="3"/>
        <v>100</v>
      </c>
      <c r="D42" s="86">
        <f t="shared" si="17"/>
        <v>0</v>
      </c>
      <c r="E42" s="86">
        <f t="shared" si="17"/>
        <v>100</v>
      </c>
      <c r="F42" s="86">
        <f t="shared" si="13"/>
        <v>100</v>
      </c>
      <c r="G42" s="86">
        <v>0</v>
      </c>
      <c r="H42" s="86">
        <v>100</v>
      </c>
      <c r="I42" s="86">
        <f t="shared" si="5"/>
        <v>0</v>
      </c>
      <c r="J42" s="86">
        <v>0</v>
      </c>
      <c r="K42" s="86">
        <v>0</v>
      </c>
      <c r="L42" s="86">
        <f t="shared" si="6"/>
        <v>0</v>
      </c>
      <c r="M42" s="86">
        <v>0</v>
      </c>
      <c r="N42" s="86">
        <v>0</v>
      </c>
      <c r="O42" s="86">
        <f t="shared" si="7"/>
        <v>100</v>
      </c>
      <c r="P42" s="86">
        <f t="shared" si="11"/>
        <v>0</v>
      </c>
      <c r="Q42" s="86">
        <f t="shared" si="8"/>
        <v>100</v>
      </c>
      <c r="R42" s="86">
        <f t="shared" si="9"/>
        <v>100</v>
      </c>
      <c r="S42" s="86"/>
      <c r="T42" s="86">
        <v>100</v>
      </c>
      <c r="U42" s="86">
        <f t="shared" si="10"/>
        <v>0</v>
      </c>
      <c r="V42" s="86">
        <v>0</v>
      </c>
      <c r="W42" s="86">
        <v>0</v>
      </c>
      <c r="X42" s="86">
        <f>Y42+Z42</f>
        <v>0</v>
      </c>
      <c r="Y42" s="86">
        <v>0</v>
      </c>
      <c r="Z42" s="86"/>
      <c r="AA42" s="236">
        <f>O42/C42*100</f>
        <v>100</v>
      </c>
      <c r="AB42" s="236"/>
      <c r="AC42" s="236">
        <f>Q42/E42*100</f>
        <v>100</v>
      </c>
    </row>
    <row r="43" spans="1:29" s="112" customFormat="1">
      <c r="A43" s="250" t="s">
        <v>10</v>
      </c>
      <c r="B43" s="251" t="s">
        <v>167</v>
      </c>
      <c r="C43" s="85">
        <f t="shared" ref="C43:Z43" si="20">SUM(C44:C58)</f>
        <v>1395357</v>
      </c>
      <c r="D43" s="85">
        <f t="shared" si="20"/>
        <v>776039</v>
      </c>
      <c r="E43" s="85">
        <f t="shared" si="20"/>
        <v>619318</v>
      </c>
      <c r="F43" s="85">
        <f t="shared" si="20"/>
        <v>203371</v>
      </c>
      <c r="G43" s="85">
        <f t="shared" si="20"/>
        <v>162000</v>
      </c>
      <c r="H43" s="85">
        <f t="shared" si="20"/>
        <v>41371</v>
      </c>
      <c r="I43" s="85">
        <f>SUM(I44:I58)</f>
        <v>336213</v>
      </c>
      <c r="J43" s="85">
        <f>SUM(J44:J58)</f>
        <v>151368</v>
      </c>
      <c r="K43" s="85">
        <f>SUM(K44:K58)</f>
        <v>184845</v>
      </c>
      <c r="L43" s="85">
        <f t="shared" si="20"/>
        <v>855773</v>
      </c>
      <c r="M43" s="85">
        <f t="shared" si="20"/>
        <v>462671</v>
      </c>
      <c r="N43" s="85">
        <f>SUM(N44:N58)</f>
        <v>393102</v>
      </c>
      <c r="O43" s="85">
        <f t="shared" si="20"/>
        <v>1029005.0857390002</v>
      </c>
      <c r="P43" s="85">
        <f t="shared" si="20"/>
        <v>764126.87277000002</v>
      </c>
      <c r="Q43" s="85">
        <f t="shared" si="20"/>
        <v>264878.21296899999</v>
      </c>
      <c r="R43" s="85">
        <f t="shared" si="20"/>
        <v>203415.26436200002</v>
      </c>
      <c r="S43" s="85">
        <f t="shared" si="20"/>
        <v>167602.66176999998</v>
      </c>
      <c r="T43" s="85">
        <f t="shared" si="20"/>
        <v>35812.602592000003</v>
      </c>
      <c r="U43" s="85">
        <f>SUM(U44:U58)</f>
        <v>325816.50059399992</v>
      </c>
      <c r="V43" s="85">
        <f>SUM(V44:V58)</f>
        <v>207903.761</v>
      </c>
      <c r="W43" s="85">
        <f>SUM(W44:W58)</f>
        <v>117912.73959399998</v>
      </c>
      <c r="X43" s="85">
        <f t="shared" si="20"/>
        <v>499773.32078299997</v>
      </c>
      <c r="Y43" s="85">
        <f t="shared" si="20"/>
        <v>388620.45</v>
      </c>
      <c r="Z43" s="85">
        <f t="shared" si="20"/>
        <v>111152.87078300001</v>
      </c>
      <c r="AA43" s="235">
        <f t="shared" ref="AA43:AA58" si="21">O43/C43*100</f>
        <v>73.74493307010323</v>
      </c>
      <c r="AB43" s="235">
        <f t="shared" ref="AB43:AB58" si="22">P43/D43*100</f>
        <v>98.465009203145726</v>
      </c>
      <c r="AC43" s="235">
        <f t="shared" ref="AC43:AC58" si="23">Q43/E43*100</f>
        <v>42.769338686910437</v>
      </c>
    </row>
    <row r="44" spans="1:29">
      <c r="A44" s="244">
        <v>1</v>
      </c>
      <c r="B44" s="252" t="s">
        <v>274</v>
      </c>
      <c r="C44" s="86">
        <f t="shared" ref="C44:C58" si="24">D44+E44</f>
        <v>27811</v>
      </c>
      <c r="D44" s="86">
        <f>G44+J44+M44</f>
        <v>7814</v>
      </c>
      <c r="E44" s="86">
        <f>H44+K44+N44</f>
        <v>19997</v>
      </c>
      <c r="F44" s="86">
        <f>G44+H44</f>
        <v>8109</v>
      </c>
      <c r="G44" s="86">
        <v>7454</v>
      </c>
      <c r="H44" s="86">
        <v>655</v>
      </c>
      <c r="I44" s="86">
        <f>J44+K44</f>
        <v>4960</v>
      </c>
      <c r="J44" s="86">
        <v>0</v>
      </c>
      <c r="K44" s="86">
        <v>4960</v>
      </c>
      <c r="L44" s="86">
        <f>M44+N44</f>
        <v>14742</v>
      </c>
      <c r="M44" s="86">
        <v>360</v>
      </c>
      <c r="N44" s="86">
        <v>14382</v>
      </c>
      <c r="O44" s="86">
        <f t="shared" ref="O44:O58" si="25">P44+Q44</f>
        <v>11094.613984</v>
      </c>
      <c r="P44" s="86">
        <f>S44+V44+Y44</f>
        <v>6471.585</v>
      </c>
      <c r="Q44" s="86">
        <f>T44+W44+Z44</f>
        <v>4623.0289840000005</v>
      </c>
      <c r="R44" s="86">
        <f t="shared" ref="R44:R58" si="26">S44+T44</f>
        <v>6950.795196</v>
      </c>
      <c r="S44" s="86">
        <v>6471.585</v>
      </c>
      <c r="T44" s="86">
        <v>479.210196</v>
      </c>
      <c r="U44" s="86">
        <f t="shared" ref="U44:U58" si="27">V44+W44</f>
        <v>789.99959999999999</v>
      </c>
      <c r="V44" s="86">
        <v>0</v>
      </c>
      <c r="W44" s="86">
        <v>789.99959999999999</v>
      </c>
      <c r="X44" s="86">
        <f t="shared" ref="X44:X58" si="28">Y44+Z44</f>
        <v>3353.8191879999999</v>
      </c>
      <c r="Y44" s="86">
        <v>0</v>
      </c>
      <c r="Z44" s="86">
        <v>3353.8191879999999</v>
      </c>
      <c r="AA44" s="236">
        <f t="shared" si="21"/>
        <v>39.892898435870698</v>
      </c>
      <c r="AB44" s="236"/>
      <c r="AC44" s="236">
        <f t="shared" si="23"/>
        <v>23.118612711906788</v>
      </c>
    </row>
    <row r="45" spans="1:29">
      <c r="A45" s="244">
        <f t="shared" ref="A45:A58" si="29">A44+1</f>
        <v>2</v>
      </c>
      <c r="B45" s="252" t="s">
        <v>124</v>
      </c>
      <c r="C45" s="86">
        <f t="shared" si="24"/>
        <v>98674</v>
      </c>
      <c r="D45" s="86">
        <f t="shared" ref="D45:D58" si="30">G45+J45+M45</f>
        <v>73784</v>
      </c>
      <c r="E45" s="86">
        <f t="shared" ref="E45:E58" si="31">H45+K45+N45</f>
        <v>24890</v>
      </c>
      <c r="F45" s="86">
        <f t="shared" ref="F45:F58" si="32">G45+H45</f>
        <v>15514</v>
      </c>
      <c r="G45" s="86">
        <v>13434</v>
      </c>
      <c r="H45" s="86">
        <v>2080</v>
      </c>
      <c r="I45" s="86">
        <f t="shared" ref="I45:I58" si="33">J45+K45</f>
        <v>7850</v>
      </c>
      <c r="J45" s="86">
        <v>0</v>
      </c>
      <c r="K45" s="86">
        <v>7850</v>
      </c>
      <c r="L45" s="86">
        <f t="shared" ref="L45:L58" si="34">M45+N45</f>
        <v>75310</v>
      </c>
      <c r="M45" s="86">
        <v>60350</v>
      </c>
      <c r="N45" s="86">
        <v>14960</v>
      </c>
      <c r="O45" s="86">
        <f t="shared" si="25"/>
        <v>49557.219999999994</v>
      </c>
      <c r="P45" s="86">
        <f t="shared" ref="P45:P58" si="35">S45+V45+Y45</f>
        <v>44665.983999999997</v>
      </c>
      <c r="Q45" s="86">
        <f t="shared" ref="Q45:Q58" si="36">T45+W45+Z45</f>
        <v>4891.2359999999999</v>
      </c>
      <c r="R45" s="86">
        <f t="shared" si="26"/>
        <v>21346.144999999997</v>
      </c>
      <c r="S45" s="86">
        <v>19272.850999999999</v>
      </c>
      <c r="T45" s="86">
        <v>2073.2939999999999</v>
      </c>
      <c r="U45" s="86">
        <f t="shared" si="27"/>
        <v>795.94600000000003</v>
      </c>
      <c r="V45" s="86">
        <v>0</v>
      </c>
      <c r="W45" s="86">
        <v>795.94600000000003</v>
      </c>
      <c r="X45" s="86">
        <f t="shared" si="28"/>
        <v>27415.129000000001</v>
      </c>
      <c r="Y45" s="86">
        <v>25393.133000000002</v>
      </c>
      <c r="Z45" s="86">
        <v>2021.9960000000001</v>
      </c>
      <c r="AA45" s="236">
        <f t="shared" si="21"/>
        <v>50.223179358290935</v>
      </c>
      <c r="AB45" s="236">
        <f t="shared" si="22"/>
        <v>60.536137916079355</v>
      </c>
      <c r="AC45" s="236">
        <f t="shared" si="23"/>
        <v>19.651410204901566</v>
      </c>
    </row>
    <row r="46" spans="1:29">
      <c r="A46" s="244">
        <f t="shared" si="29"/>
        <v>3</v>
      </c>
      <c r="B46" s="252" t="s">
        <v>125</v>
      </c>
      <c r="C46" s="86">
        <f t="shared" si="24"/>
        <v>227935</v>
      </c>
      <c r="D46" s="86">
        <f t="shared" si="30"/>
        <v>126763</v>
      </c>
      <c r="E46" s="86">
        <f t="shared" si="31"/>
        <v>101172</v>
      </c>
      <c r="F46" s="86">
        <f t="shared" si="32"/>
        <v>2710</v>
      </c>
      <c r="G46" s="86">
        <v>0</v>
      </c>
      <c r="H46" s="86">
        <v>2710</v>
      </c>
      <c r="I46" s="86">
        <f t="shared" si="33"/>
        <v>123622</v>
      </c>
      <c r="J46" s="86">
        <v>68368</v>
      </c>
      <c r="K46" s="86">
        <v>55254</v>
      </c>
      <c r="L46" s="86">
        <f t="shared" si="34"/>
        <v>101603</v>
      </c>
      <c r="M46" s="86">
        <v>58395</v>
      </c>
      <c r="N46" s="86">
        <v>43208</v>
      </c>
      <c r="O46" s="86">
        <f t="shared" si="25"/>
        <v>205144.12523100001</v>
      </c>
      <c r="P46" s="86">
        <f t="shared" si="35"/>
        <v>146226.00200000001</v>
      </c>
      <c r="Q46" s="86">
        <f t="shared" si="36"/>
        <v>58918.123231000005</v>
      </c>
      <c r="R46" s="86">
        <f t="shared" si="26"/>
        <v>2436.4924999999998</v>
      </c>
      <c r="S46" s="86">
        <v>0</v>
      </c>
      <c r="T46" s="86">
        <v>2436.4924999999998</v>
      </c>
      <c r="U46" s="86">
        <f t="shared" si="27"/>
        <v>135659.949731</v>
      </c>
      <c r="V46" s="86">
        <v>89742.081000000006</v>
      </c>
      <c r="W46" s="86">
        <v>45917.868731000002</v>
      </c>
      <c r="X46" s="86">
        <f t="shared" si="28"/>
        <v>67047.683000000005</v>
      </c>
      <c r="Y46" s="86">
        <v>56483.921000000002</v>
      </c>
      <c r="Z46" s="86">
        <v>10563.762000000001</v>
      </c>
      <c r="AA46" s="236">
        <f t="shared" si="21"/>
        <v>90.001151745453754</v>
      </c>
      <c r="AB46" s="236">
        <f t="shared" si="22"/>
        <v>115.35385088708851</v>
      </c>
      <c r="AC46" s="236">
        <f t="shared" si="23"/>
        <v>58.235601975843124</v>
      </c>
    </row>
    <row r="47" spans="1:29">
      <c r="A47" s="244">
        <f t="shared" si="29"/>
        <v>4</v>
      </c>
      <c r="B47" s="252" t="s">
        <v>126</v>
      </c>
      <c r="C47" s="86">
        <f t="shared" si="24"/>
        <v>106848</v>
      </c>
      <c r="D47" s="86">
        <f t="shared" si="30"/>
        <v>68723</v>
      </c>
      <c r="E47" s="86">
        <f t="shared" si="31"/>
        <v>38125</v>
      </c>
      <c r="F47" s="86">
        <f t="shared" si="32"/>
        <v>20888</v>
      </c>
      <c r="G47" s="86">
        <v>18683</v>
      </c>
      <c r="H47" s="86">
        <v>2205</v>
      </c>
      <c r="I47" s="86">
        <f t="shared" si="33"/>
        <v>8570</v>
      </c>
      <c r="J47" s="86">
        <v>0</v>
      </c>
      <c r="K47" s="86">
        <v>8570</v>
      </c>
      <c r="L47" s="86">
        <f t="shared" si="34"/>
        <v>77390</v>
      </c>
      <c r="M47" s="86">
        <v>50040</v>
      </c>
      <c r="N47" s="86">
        <v>27350</v>
      </c>
      <c r="O47" s="86">
        <f t="shared" si="25"/>
        <v>69466.102967999992</v>
      </c>
      <c r="P47" s="86">
        <f t="shared" si="35"/>
        <v>57311.854399999997</v>
      </c>
      <c r="Q47" s="86">
        <f t="shared" si="36"/>
        <v>12154.248567999999</v>
      </c>
      <c r="R47" s="86">
        <f t="shared" si="26"/>
        <v>16877.589400000001</v>
      </c>
      <c r="S47" s="86">
        <v>14609.663399999999</v>
      </c>
      <c r="T47" s="86">
        <v>2267.9259999999999</v>
      </c>
      <c r="U47" s="86">
        <f t="shared" si="27"/>
        <v>966.82150000000001</v>
      </c>
      <c r="V47" s="86">
        <v>0</v>
      </c>
      <c r="W47" s="86">
        <v>966.82150000000001</v>
      </c>
      <c r="X47" s="86">
        <f t="shared" si="28"/>
        <v>51621.692067999997</v>
      </c>
      <c r="Y47" s="86">
        <v>42702.190999999999</v>
      </c>
      <c r="Z47" s="86">
        <v>8919.5010679999996</v>
      </c>
      <c r="AA47" s="236">
        <f t="shared" si="21"/>
        <v>65.013947821203942</v>
      </c>
      <c r="AB47" s="236">
        <f t="shared" si="22"/>
        <v>83.395448976325241</v>
      </c>
      <c r="AC47" s="236">
        <f t="shared" si="23"/>
        <v>31.879996243934421</v>
      </c>
    </row>
    <row r="48" spans="1:29">
      <c r="A48" s="244">
        <f t="shared" si="29"/>
        <v>5</v>
      </c>
      <c r="B48" s="252" t="s">
        <v>127</v>
      </c>
      <c r="C48" s="86">
        <f t="shared" si="24"/>
        <v>16880</v>
      </c>
      <c r="D48" s="86">
        <f t="shared" si="30"/>
        <v>3620</v>
      </c>
      <c r="E48" s="86">
        <f t="shared" si="31"/>
        <v>13260</v>
      </c>
      <c r="F48" s="86">
        <f t="shared" si="32"/>
        <v>6510</v>
      </c>
      <c r="G48" s="86">
        <v>3320</v>
      </c>
      <c r="H48" s="86">
        <v>3190</v>
      </c>
      <c r="I48" s="86">
        <f t="shared" si="33"/>
        <v>5290</v>
      </c>
      <c r="J48" s="86">
        <v>0</v>
      </c>
      <c r="K48" s="86">
        <v>5290</v>
      </c>
      <c r="L48" s="86">
        <f t="shared" si="34"/>
        <v>5080</v>
      </c>
      <c r="M48" s="86">
        <v>300</v>
      </c>
      <c r="N48" s="86">
        <v>4780</v>
      </c>
      <c r="O48" s="86">
        <f t="shared" si="25"/>
        <v>15231.850071999999</v>
      </c>
      <c r="P48" s="86">
        <f t="shared" si="35"/>
        <v>7771.5259999999998</v>
      </c>
      <c r="Q48" s="86">
        <f t="shared" si="36"/>
        <v>7460.3240719999994</v>
      </c>
      <c r="R48" s="86">
        <f t="shared" si="26"/>
        <v>6406.3842439999999</v>
      </c>
      <c r="S48" s="86">
        <v>3320</v>
      </c>
      <c r="T48" s="86">
        <v>3086.3842439999999</v>
      </c>
      <c r="U48" s="86">
        <f t="shared" si="27"/>
        <v>2179.9195540000001</v>
      </c>
      <c r="V48" s="86">
        <v>0</v>
      </c>
      <c r="W48" s="86">
        <v>2179.9195540000001</v>
      </c>
      <c r="X48" s="86">
        <f t="shared" si="28"/>
        <v>6645.5462740000003</v>
      </c>
      <c r="Y48" s="86">
        <v>4451.5259999999998</v>
      </c>
      <c r="Z48" s="86">
        <v>2194.020274</v>
      </c>
      <c r="AA48" s="236">
        <f t="shared" si="21"/>
        <v>90.236078625592413</v>
      </c>
      <c r="AB48" s="236">
        <f t="shared" si="22"/>
        <v>214.68303867403313</v>
      </c>
      <c r="AC48" s="236">
        <f t="shared" si="23"/>
        <v>56.261870829562589</v>
      </c>
    </row>
    <row r="49" spans="1:29">
      <c r="A49" s="244">
        <f t="shared" si="29"/>
        <v>6</v>
      </c>
      <c r="B49" s="252" t="s">
        <v>128</v>
      </c>
      <c r="C49" s="86">
        <f t="shared" si="24"/>
        <v>74089</v>
      </c>
      <c r="D49" s="86">
        <f t="shared" si="30"/>
        <v>33907</v>
      </c>
      <c r="E49" s="86">
        <f t="shared" si="31"/>
        <v>40182</v>
      </c>
      <c r="F49" s="86">
        <f t="shared" si="32"/>
        <v>13460</v>
      </c>
      <c r="G49" s="86">
        <v>10280</v>
      </c>
      <c r="H49" s="86">
        <v>3180</v>
      </c>
      <c r="I49" s="86">
        <f t="shared" si="33"/>
        <v>7192</v>
      </c>
      <c r="J49" s="86">
        <v>0</v>
      </c>
      <c r="K49" s="86">
        <v>7192</v>
      </c>
      <c r="L49" s="86">
        <f t="shared" si="34"/>
        <v>53437</v>
      </c>
      <c r="M49" s="86">
        <v>23627</v>
      </c>
      <c r="N49" s="86">
        <v>29810</v>
      </c>
      <c r="O49" s="86">
        <f t="shared" si="25"/>
        <v>38422.875549999997</v>
      </c>
      <c r="P49" s="86">
        <f t="shared" si="35"/>
        <v>25616.887999999999</v>
      </c>
      <c r="Q49" s="86">
        <f t="shared" si="36"/>
        <v>12805.98755</v>
      </c>
      <c r="R49" s="86">
        <f t="shared" si="26"/>
        <v>10020.880999999999</v>
      </c>
      <c r="S49" s="86">
        <v>6990.5829999999996</v>
      </c>
      <c r="T49" s="86">
        <v>3030.2979999999998</v>
      </c>
      <c r="U49" s="86">
        <f t="shared" si="27"/>
        <v>1497.4888100000001</v>
      </c>
      <c r="V49" s="86">
        <v>0</v>
      </c>
      <c r="W49" s="86">
        <v>1497.4888100000001</v>
      </c>
      <c r="X49" s="86">
        <f t="shared" si="28"/>
        <v>26904.505740000001</v>
      </c>
      <c r="Y49" s="86">
        <v>18626.305</v>
      </c>
      <c r="Z49" s="86">
        <v>8278.2007400000002</v>
      </c>
      <c r="AA49" s="236">
        <f t="shared" si="21"/>
        <v>51.860432115428736</v>
      </c>
      <c r="AB49" s="236">
        <f t="shared" si="22"/>
        <v>75.550440911906094</v>
      </c>
      <c r="AC49" s="236">
        <f t="shared" si="23"/>
        <v>31.869960554477128</v>
      </c>
    </row>
    <row r="50" spans="1:29">
      <c r="A50" s="244">
        <f t="shared" si="29"/>
        <v>7</v>
      </c>
      <c r="B50" s="252" t="s">
        <v>129</v>
      </c>
      <c r="C50" s="86">
        <f t="shared" si="24"/>
        <v>53678</v>
      </c>
      <c r="D50" s="86">
        <f t="shared" si="30"/>
        <v>33308</v>
      </c>
      <c r="E50" s="86">
        <f t="shared" si="31"/>
        <v>20370</v>
      </c>
      <c r="F50" s="86">
        <f t="shared" si="32"/>
        <v>19568</v>
      </c>
      <c r="G50" s="86">
        <v>15698</v>
      </c>
      <c r="H50" s="86">
        <v>3870</v>
      </c>
      <c r="I50" s="86">
        <f t="shared" si="33"/>
        <v>8350</v>
      </c>
      <c r="J50" s="86">
        <v>0</v>
      </c>
      <c r="K50" s="86">
        <v>8350</v>
      </c>
      <c r="L50" s="86">
        <f t="shared" si="34"/>
        <v>25760</v>
      </c>
      <c r="M50" s="86">
        <v>17610</v>
      </c>
      <c r="N50" s="86">
        <v>8150</v>
      </c>
      <c r="O50" s="86">
        <f t="shared" si="25"/>
        <v>43009.548594</v>
      </c>
      <c r="P50" s="86">
        <f t="shared" si="35"/>
        <v>34283.41087</v>
      </c>
      <c r="Q50" s="86">
        <f t="shared" si="36"/>
        <v>8726.1377240000002</v>
      </c>
      <c r="R50" s="86">
        <f t="shared" si="26"/>
        <v>23668.564870000002</v>
      </c>
      <c r="S50" s="86">
        <v>19509.186870000001</v>
      </c>
      <c r="T50" s="86">
        <v>4159.3779999999997</v>
      </c>
      <c r="U50" s="86">
        <f t="shared" si="27"/>
        <v>1141.0654999999999</v>
      </c>
      <c r="V50" s="86">
        <v>0</v>
      </c>
      <c r="W50" s="86">
        <v>1141.0654999999999</v>
      </c>
      <c r="X50" s="86">
        <f t="shared" si="28"/>
        <v>18199.918224000001</v>
      </c>
      <c r="Y50" s="86">
        <v>14774.224</v>
      </c>
      <c r="Z50" s="86">
        <v>3425.6942239999998</v>
      </c>
      <c r="AA50" s="236">
        <f t="shared" si="21"/>
        <v>80.12509518610976</v>
      </c>
      <c r="AB50" s="236">
        <f t="shared" si="22"/>
        <v>102.92845823826107</v>
      </c>
      <c r="AC50" s="236">
        <f t="shared" si="23"/>
        <v>42.838182248404514</v>
      </c>
    </row>
    <row r="51" spans="1:29">
      <c r="A51" s="244">
        <f t="shared" si="29"/>
        <v>8</v>
      </c>
      <c r="B51" s="252" t="s">
        <v>130</v>
      </c>
      <c r="C51" s="86">
        <f t="shared" si="24"/>
        <v>77426</v>
      </c>
      <c r="D51" s="86">
        <f t="shared" si="30"/>
        <v>45488</v>
      </c>
      <c r="E51" s="86">
        <f t="shared" si="31"/>
        <v>31938</v>
      </c>
      <c r="F51" s="86">
        <f t="shared" si="32"/>
        <v>15668</v>
      </c>
      <c r="G51" s="86">
        <v>13408</v>
      </c>
      <c r="H51" s="86">
        <v>2260</v>
      </c>
      <c r="I51" s="86">
        <f t="shared" si="33"/>
        <v>8677</v>
      </c>
      <c r="J51" s="86">
        <v>0</v>
      </c>
      <c r="K51" s="86">
        <v>8677</v>
      </c>
      <c r="L51" s="86">
        <f t="shared" si="34"/>
        <v>53081</v>
      </c>
      <c r="M51" s="86">
        <v>32080</v>
      </c>
      <c r="N51" s="86">
        <v>21001</v>
      </c>
      <c r="O51" s="86">
        <f t="shared" si="25"/>
        <v>100532.70103700001</v>
      </c>
      <c r="P51" s="86">
        <f t="shared" si="35"/>
        <v>77699.099000000002</v>
      </c>
      <c r="Q51" s="86">
        <f t="shared" si="36"/>
        <v>22833.602037000001</v>
      </c>
      <c r="R51" s="86">
        <f t="shared" si="26"/>
        <v>18059.538</v>
      </c>
      <c r="S51" s="86">
        <v>15708.269</v>
      </c>
      <c r="T51" s="86">
        <v>2351.2689999999998</v>
      </c>
      <c r="U51" s="86">
        <f t="shared" si="27"/>
        <v>8157.1086050000004</v>
      </c>
      <c r="V51" s="86">
        <v>0</v>
      </c>
      <c r="W51" s="86">
        <v>8157.1086050000004</v>
      </c>
      <c r="X51" s="86">
        <f t="shared" si="28"/>
        <v>74316.054432000004</v>
      </c>
      <c r="Y51" s="86">
        <v>61990.83</v>
      </c>
      <c r="Z51" s="86">
        <v>12325.224432000001</v>
      </c>
      <c r="AA51" s="236">
        <f t="shared" si="21"/>
        <v>129.84359393097927</v>
      </c>
      <c r="AB51" s="236">
        <f t="shared" si="22"/>
        <v>170.81229994723884</v>
      </c>
      <c r="AC51" s="236">
        <f t="shared" si="23"/>
        <v>71.493525070448996</v>
      </c>
    </row>
    <row r="52" spans="1:29">
      <c r="A52" s="244">
        <f t="shared" si="29"/>
        <v>9</v>
      </c>
      <c r="B52" s="252" t="s">
        <v>131</v>
      </c>
      <c r="C52" s="86">
        <f t="shared" si="24"/>
        <v>203548</v>
      </c>
      <c r="D52" s="86">
        <f t="shared" si="30"/>
        <v>129813</v>
      </c>
      <c r="E52" s="86">
        <f t="shared" si="31"/>
        <v>73735</v>
      </c>
      <c r="F52" s="86">
        <f t="shared" si="32"/>
        <v>3840</v>
      </c>
      <c r="G52" s="86">
        <v>3320</v>
      </c>
      <c r="H52" s="86">
        <v>520</v>
      </c>
      <c r="I52" s="86">
        <f t="shared" si="33"/>
        <v>114835</v>
      </c>
      <c r="J52" s="86">
        <v>83000</v>
      </c>
      <c r="K52" s="86">
        <v>31835</v>
      </c>
      <c r="L52" s="86">
        <f t="shared" si="34"/>
        <v>84873</v>
      </c>
      <c r="M52" s="86">
        <v>43493</v>
      </c>
      <c r="N52" s="86">
        <v>41380</v>
      </c>
      <c r="O52" s="86">
        <f t="shared" si="25"/>
        <v>189307.99563499997</v>
      </c>
      <c r="P52" s="86">
        <f t="shared" si="35"/>
        <v>143764.23299999998</v>
      </c>
      <c r="Q52" s="86">
        <f t="shared" si="36"/>
        <v>45543.762634999999</v>
      </c>
      <c r="R52" s="86">
        <f t="shared" si="26"/>
        <v>3876.54</v>
      </c>
      <c r="S52" s="86">
        <v>3307.2379999999998</v>
      </c>
      <c r="T52" s="86">
        <v>569.30200000000002</v>
      </c>
      <c r="U52" s="86">
        <f t="shared" si="27"/>
        <v>150187.44929999998</v>
      </c>
      <c r="V52" s="86">
        <v>118161.68</v>
      </c>
      <c r="W52" s="86">
        <v>32025.7693</v>
      </c>
      <c r="X52" s="86">
        <f t="shared" si="28"/>
        <v>35244.006334999998</v>
      </c>
      <c r="Y52" s="86">
        <v>22295.314999999999</v>
      </c>
      <c r="Z52" s="86">
        <v>12948.691335</v>
      </c>
      <c r="AA52" s="236">
        <f t="shared" si="21"/>
        <v>93.004104994890625</v>
      </c>
      <c r="AB52" s="236">
        <f t="shared" si="22"/>
        <v>110.74717709320328</v>
      </c>
      <c r="AC52" s="236">
        <f t="shared" si="23"/>
        <v>61.766817162812771</v>
      </c>
    </row>
    <row r="53" spans="1:29">
      <c r="A53" s="244">
        <f t="shared" si="29"/>
        <v>10</v>
      </c>
      <c r="B53" s="252" t="s">
        <v>132</v>
      </c>
      <c r="C53" s="86">
        <f t="shared" si="24"/>
        <v>71655</v>
      </c>
      <c r="D53" s="86">
        <f t="shared" si="30"/>
        <v>25690</v>
      </c>
      <c r="E53" s="86">
        <f t="shared" si="31"/>
        <v>45965</v>
      </c>
      <c r="F53" s="86">
        <f t="shared" si="32"/>
        <v>9375</v>
      </c>
      <c r="G53" s="86">
        <v>4300</v>
      </c>
      <c r="H53" s="86">
        <v>5075</v>
      </c>
      <c r="I53" s="86">
        <f t="shared" si="33"/>
        <v>8486</v>
      </c>
      <c r="J53" s="86">
        <v>0</v>
      </c>
      <c r="K53" s="86">
        <v>8486</v>
      </c>
      <c r="L53" s="86">
        <f t="shared" si="34"/>
        <v>53794</v>
      </c>
      <c r="M53" s="86">
        <v>21390</v>
      </c>
      <c r="N53" s="86">
        <v>32404</v>
      </c>
      <c r="O53" s="86">
        <f t="shared" si="25"/>
        <v>42950.303104999999</v>
      </c>
      <c r="P53" s="86">
        <f t="shared" si="35"/>
        <v>16993.677</v>
      </c>
      <c r="Q53" s="86">
        <f t="shared" si="36"/>
        <v>25956.626104999999</v>
      </c>
      <c r="R53" s="86">
        <f t="shared" si="26"/>
        <v>6011.6208239999996</v>
      </c>
      <c r="S53" s="86">
        <v>3500</v>
      </c>
      <c r="T53" s="86">
        <v>2511.6208240000001</v>
      </c>
      <c r="U53" s="86">
        <f t="shared" si="27"/>
        <v>8398.7495149999995</v>
      </c>
      <c r="V53" s="86">
        <v>0</v>
      </c>
      <c r="W53" s="86">
        <v>8398.7495149999995</v>
      </c>
      <c r="X53" s="86">
        <f t="shared" si="28"/>
        <v>28539.932765999998</v>
      </c>
      <c r="Y53" s="86">
        <v>13493.677</v>
      </c>
      <c r="Z53" s="86">
        <v>15046.255766</v>
      </c>
      <c r="AA53" s="236">
        <f t="shared" si="21"/>
        <v>59.940413237038584</v>
      </c>
      <c r="AB53" s="236">
        <f t="shared" si="22"/>
        <v>66.148995718178284</v>
      </c>
      <c r="AC53" s="236">
        <f t="shared" si="23"/>
        <v>56.470414674208634</v>
      </c>
    </row>
    <row r="54" spans="1:29">
      <c r="A54" s="244">
        <f t="shared" si="29"/>
        <v>11</v>
      </c>
      <c r="B54" s="252" t="s">
        <v>133</v>
      </c>
      <c r="C54" s="86">
        <f t="shared" si="24"/>
        <v>45608</v>
      </c>
      <c r="D54" s="86">
        <f t="shared" si="30"/>
        <v>21290</v>
      </c>
      <c r="E54" s="86">
        <f t="shared" si="31"/>
        <v>24318</v>
      </c>
      <c r="F54" s="86">
        <f t="shared" si="32"/>
        <v>19858</v>
      </c>
      <c r="G54" s="86">
        <v>16780</v>
      </c>
      <c r="H54" s="86">
        <v>3078</v>
      </c>
      <c r="I54" s="86">
        <f t="shared" si="33"/>
        <v>6610</v>
      </c>
      <c r="J54" s="86">
        <v>0</v>
      </c>
      <c r="K54" s="86">
        <v>6610</v>
      </c>
      <c r="L54" s="86">
        <f t="shared" si="34"/>
        <v>19140</v>
      </c>
      <c r="M54" s="86">
        <v>4510</v>
      </c>
      <c r="N54" s="86">
        <v>14630</v>
      </c>
      <c r="O54" s="86">
        <f t="shared" si="25"/>
        <v>26350.599549999999</v>
      </c>
      <c r="P54" s="86">
        <f t="shared" si="35"/>
        <v>20426.620999999999</v>
      </c>
      <c r="Q54" s="86">
        <f t="shared" si="36"/>
        <v>5923.9785499999998</v>
      </c>
      <c r="R54" s="86">
        <f t="shared" si="26"/>
        <v>20616.091</v>
      </c>
      <c r="S54" s="86">
        <v>18376.620999999999</v>
      </c>
      <c r="T54" s="86">
        <v>2239.4699999999998</v>
      </c>
      <c r="U54" s="86">
        <f t="shared" si="27"/>
        <v>1004.71055</v>
      </c>
      <c r="V54" s="86">
        <v>0</v>
      </c>
      <c r="W54" s="86">
        <v>1004.71055</v>
      </c>
      <c r="X54" s="86">
        <f t="shared" si="28"/>
        <v>4729.7979999999998</v>
      </c>
      <c r="Y54" s="86">
        <v>2050</v>
      </c>
      <c r="Z54" s="86">
        <v>2679.7979999999998</v>
      </c>
      <c r="AA54" s="236">
        <f t="shared" si="21"/>
        <v>57.776266334853531</v>
      </c>
      <c r="AB54" s="236">
        <f t="shared" si="22"/>
        <v>95.944673555659932</v>
      </c>
      <c r="AC54" s="236">
        <f t="shared" si="23"/>
        <v>24.360467760506623</v>
      </c>
    </row>
    <row r="55" spans="1:29">
      <c r="A55" s="244">
        <f t="shared" si="29"/>
        <v>12</v>
      </c>
      <c r="B55" s="252" t="s">
        <v>134</v>
      </c>
      <c r="C55" s="86">
        <f t="shared" si="24"/>
        <v>113486</v>
      </c>
      <c r="D55" s="86">
        <f t="shared" si="30"/>
        <v>55008</v>
      </c>
      <c r="E55" s="86">
        <f t="shared" si="31"/>
        <v>58478</v>
      </c>
      <c r="F55" s="86">
        <f t="shared" si="32"/>
        <v>7811</v>
      </c>
      <c r="G55" s="86">
        <v>6023</v>
      </c>
      <c r="H55" s="86">
        <v>1788</v>
      </c>
      <c r="I55" s="86">
        <f t="shared" si="33"/>
        <v>10250</v>
      </c>
      <c r="J55" s="86">
        <v>0</v>
      </c>
      <c r="K55" s="86">
        <v>10250</v>
      </c>
      <c r="L55" s="86">
        <f t="shared" si="34"/>
        <v>95425</v>
      </c>
      <c r="M55" s="86">
        <v>48985</v>
      </c>
      <c r="N55" s="86">
        <v>46440</v>
      </c>
      <c r="O55" s="86">
        <f t="shared" si="25"/>
        <v>88142.534967999993</v>
      </c>
      <c r="P55" s="86">
        <f t="shared" si="35"/>
        <v>61573.587999999996</v>
      </c>
      <c r="Q55" s="86">
        <f t="shared" si="36"/>
        <v>26568.946968</v>
      </c>
      <c r="R55" s="86">
        <f t="shared" si="26"/>
        <v>6725.7429999999995</v>
      </c>
      <c r="S55" s="86">
        <v>5019.9309999999996</v>
      </c>
      <c r="T55" s="86">
        <v>1705.8119999999999</v>
      </c>
      <c r="U55" s="86">
        <f t="shared" si="27"/>
        <v>9717.5689679999996</v>
      </c>
      <c r="V55" s="86">
        <v>0</v>
      </c>
      <c r="W55" s="86">
        <v>9717.5689679999996</v>
      </c>
      <c r="X55" s="86">
        <f t="shared" si="28"/>
        <v>71699.222999999998</v>
      </c>
      <c r="Y55" s="86">
        <v>56553.656999999999</v>
      </c>
      <c r="Z55" s="86">
        <v>15145.566000000001</v>
      </c>
      <c r="AA55" s="236">
        <f t="shared" si="21"/>
        <v>77.668201335847584</v>
      </c>
      <c r="AB55" s="236">
        <f t="shared" si="22"/>
        <v>111.93569662594531</v>
      </c>
      <c r="AC55" s="236">
        <f t="shared" si="23"/>
        <v>45.434089688429836</v>
      </c>
    </row>
    <row r="56" spans="1:29">
      <c r="A56" s="244">
        <f t="shared" si="29"/>
        <v>13</v>
      </c>
      <c r="B56" s="252" t="s">
        <v>135</v>
      </c>
      <c r="C56" s="86">
        <f t="shared" si="24"/>
        <v>151176</v>
      </c>
      <c r="D56" s="86">
        <f t="shared" si="30"/>
        <v>71770</v>
      </c>
      <c r="E56" s="86">
        <f t="shared" si="31"/>
        <v>79406</v>
      </c>
      <c r="F56" s="86">
        <f t="shared" si="32"/>
        <v>3050</v>
      </c>
      <c r="G56" s="86">
        <v>0</v>
      </c>
      <c r="H56" s="86">
        <v>3050</v>
      </c>
      <c r="I56" s="86">
        <f t="shared" si="33"/>
        <v>10141</v>
      </c>
      <c r="J56" s="86">
        <v>0</v>
      </c>
      <c r="K56" s="86">
        <v>10141</v>
      </c>
      <c r="L56" s="86">
        <f t="shared" si="34"/>
        <v>137985</v>
      </c>
      <c r="M56" s="86">
        <v>71770</v>
      </c>
      <c r="N56" s="86">
        <v>66215</v>
      </c>
      <c r="O56" s="86">
        <f t="shared" si="25"/>
        <v>59969.237700000005</v>
      </c>
      <c r="P56" s="86">
        <f t="shared" si="35"/>
        <v>49406.071000000004</v>
      </c>
      <c r="Q56" s="86">
        <f>T56+W56+Z56</f>
        <v>10563.1667</v>
      </c>
      <c r="R56" s="86">
        <f t="shared" si="26"/>
        <v>3549.93</v>
      </c>
      <c r="S56" s="86">
        <v>0</v>
      </c>
      <c r="T56" s="86">
        <v>3549.93</v>
      </c>
      <c r="U56" s="86">
        <f t="shared" si="27"/>
        <v>3051.1264999999999</v>
      </c>
      <c r="V56" s="86">
        <v>0</v>
      </c>
      <c r="W56" s="86">
        <v>3051.1264999999999</v>
      </c>
      <c r="X56" s="86">
        <f t="shared" si="28"/>
        <v>53368.181200000006</v>
      </c>
      <c r="Y56" s="86">
        <v>49406.071000000004</v>
      </c>
      <c r="Z56" s="86">
        <v>3962.1102000000001</v>
      </c>
      <c r="AA56" s="236">
        <f t="shared" si="21"/>
        <v>39.668490831878081</v>
      </c>
      <c r="AB56" s="236">
        <f t="shared" si="22"/>
        <v>68.839446844085273</v>
      </c>
      <c r="AC56" s="236">
        <f t="shared" si="23"/>
        <v>13.30273115381709</v>
      </c>
    </row>
    <row r="57" spans="1:29">
      <c r="A57" s="244">
        <f t="shared" si="29"/>
        <v>14</v>
      </c>
      <c r="B57" s="252" t="s">
        <v>136</v>
      </c>
      <c r="C57" s="86">
        <f t="shared" si="24"/>
        <v>33784</v>
      </c>
      <c r="D57" s="86">
        <f t="shared" si="30"/>
        <v>10234</v>
      </c>
      <c r="E57" s="86">
        <f t="shared" si="31"/>
        <v>23550</v>
      </c>
      <c r="F57" s="86">
        <f t="shared" si="32"/>
        <v>13784</v>
      </c>
      <c r="G57" s="86">
        <v>8634</v>
      </c>
      <c r="H57" s="86">
        <v>5150</v>
      </c>
      <c r="I57" s="86">
        <f t="shared" si="33"/>
        <v>6320</v>
      </c>
      <c r="J57" s="86">
        <v>0</v>
      </c>
      <c r="K57" s="86">
        <v>6320</v>
      </c>
      <c r="L57" s="86">
        <f t="shared" si="34"/>
        <v>13680</v>
      </c>
      <c r="M57" s="86">
        <v>1600</v>
      </c>
      <c r="N57" s="86">
        <v>12080</v>
      </c>
      <c r="O57" s="86">
        <f t="shared" si="25"/>
        <v>23397.635087999999</v>
      </c>
      <c r="P57" s="86">
        <f t="shared" si="35"/>
        <v>15244.767</v>
      </c>
      <c r="Q57" s="86">
        <f t="shared" si="36"/>
        <v>8152.8680880000002</v>
      </c>
      <c r="R57" s="86">
        <f t="shared" si="26"/>
        <v>14240.662428</v>
      </c>
      <c r="S57" s="86">
        <v>10826.454</v>
      </c>
      <c r="T57" s="86">
        <v>3414.2084279999999</v>
      </c>
      <c r="U57" s="86">
        <f t="shared" si="27"/>
        <v>1009.18908</v>
      </c>
      <c r="V57" s="86">
        <v>0</v>
      </c>
      <c r="W57" s="86">
        <v>1009.18908</v>
      </c>
      <c r="X57" s="86">
        <f t="shared" si="28"/>
        <v>8147.7835800000003</v>
      </c>
      <c r="Y57" s="86">
        <v>4418.3130000000001</v>
      </c>
      <c r="Z57" s="86">
        <v>3729.4705800000002</v>
      </c>
      <c r="AA57" s="236">
        <f t="shared" si="21"/>
        <v>69.256556618517635</v>
      </c>
      <c r="AB57" s="236">
        <f t="shared" si="22"/>
        <v>148.96196013289037</v>
      </c>
      <c r="AC57" s="236">
        <f t="shared" si="23"/>
        <v>34.619397401273886</v>
      </c>
    </row>
    <row r="58" spans="1:29">
      <c r="A58" s="244">
        <f t="shared" si="29"/>
        <v>15</v>
      </c>
      <c r="B58" s="252" t="s">
        <v>137</v>
      </c>
      <c r="C58" s="86">
        <f t="shared" si="24"/>
        <v>92759</v>
      </c>
      <c r="D58" s="86">
        <f t="shared" si="30"/>
        <v>68827</v>
      </c>
      <c r="E58" s="86">
        <f t="shared" si="31"/>
        <v>23932</v>
      </c>
      <c r="F58" s="86">
        <f t="shared" si="32"/>
        <v>43226</v>
      </c>
      <c r="G58" s="86">
        <v>40666</v>
      </c>
      <c r="H58" s="86">
        <v>2560</v>
      </c>
      <c r="I58" s="86">
        <f t="shared" si="33"/>
        <v>5060</v>
      </c>
      <c r="J58" s="86">
        <v>0</v>
      </c>
      <c r="K58" s="86">
        <v>5060</v>
      </c>
      <c r="L58" s="86">
        <f t="shared" si="34"/>
        <v>44473</v>
      </c>
      <c r="M58" s="86">
        <v>28161</v>
      </c>
      <c r="N58" s="86">
        <v>16312</v>
      </c>
      <c r="O58" s="86">
        <f t="shared" si="25"/>
        <v>66427.742257000005</v>
      </c>
      <c r="P58" s="86">
        <f t="shared" si="35"/>
        <v>56671.566500000001</v>
      </c>
      <c r="Q58" s="86">
        <f t="shared" si="36"/>
        <v>9756.1757569999991</v>
      </c>
      <c r="R58" s="86">
        <f t="shared" si="26"/>
        <v>42628.286899999999</v>
      </c>
      <c r="S58" s="86">
        <v>40690.279499999997</v>
      </c>
      <c r="T58" s="86">
        <v>1938.0074</v>
      </c>
      <c r="U58" s="86">
        <f t="shared" si="27"/>
        <v>1259.407381</v>
      </c>
      <c r="V58" s="86">
        <v>0</v>
      </c>
      <c r="W58" s="86">
        <v>1259.407381</v>
      </c>
      <c r="X58" s="86">
        <f t="shared" si="28"/>
        <v>22540.047976000002</v>
      </c>
      <c r="Y58" s="86">
        <v>15981.287</v>
      </c>
      <c r="Z58" s="86">
        <v>6558.7609759999996</v>
      </c>
      <c r="AA58" s="236">
        <f t="shared" si="21"/>
        <v>71.613258289761646</v>
      </c>
      <c r="AB58" s="236">
        <f t="shared" si="22"/>
        <v>82.339149606985629</v>
      </c>
      <c r="AC58" s="236">
        <f t="shared" si="23"/>
        <v>40.766236658031083</v>
      </c>
    </row>
    <row r="59" spans="1:29">
      <c r="A59" s="253"/>
      <c r="B59" s="254"/>
      <c r="C59" s="87"/>
      <c r="D59" s="87"/>
      <c r="E59" s="87"/>
      <c r="F59" s="87"/>
      <c r="G59" s="87"/>
      <c r="H59" s="87"/>
      <c r="I59" s="87"/>
      <c r="J59" s="87"/>
      <c r="K59" s="87"/>
      <c r="L59" s="87"/>
      <c r="M59" s="87"/>
      <c r="N59" s="87"/>
      <c r="O59" s="87"/>
      <c r="P59" s="240"/>
      <c r="Q59" s="240"/>
      <c r="R59" s="87"/>
      <c r="S59" s="87"/>
      <c r="T59" s="87"/>
      <c r="U59" s="87"/>
      <c r="V59" s="87"/>
      <c r="W59" s="87"/>
      <c r="X59" s="87"/>
      <c r="Y59" s="87"/>
      <c r="Z59" s="87"/>
      <c r="AA59" s="237"/>
      <c r="AB59" s="237"/>
      <c r="AC59" s="237"/>
    </row>
    <row r="61" spans="1:29">
      <c r="P61" s="82"/>
      <c r="Q61" s="82"/>
    </row>
    <row r="62" spans="1:29">
      <c r="P62" s="82"/>
      <c r="Q62" s="82"/>
    </row>
    <row r="63" spans="1:29">
      <c r="P63" s="82"/>
      <c r="Q63" s="82"/>
    </row>
  </sheetData>
  <mergeCells count="55">
    <mergeCell ref="I8:K8"/>
    <mergeCell ref="I9:I14"/>
    <mergeCell ref="J9:K9"/>
    <mergeCell ref="J10:J14"/>
    <mergeCell ref="K10:K14"/>
    <mergeCell ref="O8:O14"/>
    <mergeCell ref="P8:Q8"/>
    <mergeCell ref="Z10:Z14"/>
    <mergeCell ref="R9:R14"/>
    <mergeCell ref="S9:T9"/>
    <mergeCell ref="R8:T8"/>
    <mergeCell ref="X8:Z8"/>
    <mergeCell ref="U8:W8"/>
    <mergeCell ref="U9:U14"/>
    <mergeCell ref="V9:W9"/>
    <mergeCell ref="V10:V14"/>
    <mergeCell ref="W10:W14"/>
    <mergeCell ref="Y10:Y14"/>
    <mergeCell ref="AB7:AC7"/>
    <mergeCell ref="S10:S14"/>
    <mergeCell ref="T10:T14"/>
    <mergeCell ref="X9:X14"/>
    <mergeCell ref="Y9:Z9"/>
    <mergeCell ref="A6:A14"/>
    <mergeCell ref="B6:B14"/>
    <mergeCell ref="O6:Z6"/>
    <mergeCell ref="A4:AC4"/>
    <mergeCell ref="F7:N7"/>
    <mergeCell ref="F8:H8"/>
    <mergeCell ref="L8:N8"/>
    <mergeCell ref="F9:F14"/>
    <mergeCell ref="G9:H9"/>
    <mergeCell ref="G10:G14"/>
    <mergeCell ref="H10:H14"/>
    <mergeCell ref="N10:N14"/>
    <mergeCell ref="L9:L14"/>
    <mergeCell ref="M9:N9"/>
    <mergeCell ref="AA7:AA14"/>
    <mergeCell ref="AA6:AC6"/>
    <mergeCell ref="A1:AC1"/>
    <mergeCell ref="A3:AC3"/>
    <mergeCell ref="P9:P14"/>
    <mergeCell ref="Q9:Q14"/>
    <mergeCell ref="O7:Q7"/>
    <mergeCell ref="D8:D14"/>
    <mergeCell ref="E8:E14"/>
    <mergeCell ref="AB9:AB14"/>
    <mergeCell ref="AC9:AC14"/>
    <mergeCell ref="M10:M14"/>
    <mergeCell ref="C6:N6"/>
    <mergeCell ref="AA5:AC5"/>
    <mergeCell ref="A2:AC2"/>
    <mergeCell ref="C7:C14"/>
    <mergeCell ref="D7:E7"/>
    <mergeCell ref="R7:Z7"/>
  </mergeCells>
  <printOptions horizontalCentered="1"/>
  <pageMargins left="0.78740157480314965" right="0.78740157480314965" top="1.1811023622047245" bottom="0.59055118110236227" header="0.31496062992125984" footer="0.31496062992125984"/>
  <pageSetup paperSize="9" scale="36" fitToHeight="0" orientation="landscape" r:id="rId1"/>
  <headerFooter>
    <oddFooter>&amp;CBiểu số 68/CK-NSNN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62</vt:lpstr>
      <vt:lpstr>63</vt:lpstr>
      <vt:lpstr>64</vt:lpstr>
      <vt:lpstr>65</vt:lpstr>
      <vt:lpstr>66</vt:lpstr>
      <vt:lpstr>67</vt:lpstr>
      <vt:lpstr>68</vt:lpstr>
      <vt:lpstr>'62'!Print_Titles</vt:lpstr>
      <vt:lpstr>'63'!Print_Titles</vt:lpstr>
      <vt:lpstr>'64'!Print_Titles</vt:lpstr>
      <vt:lpstr>'65'!Print_Titles</vt:lpstr>
      <vt:lpstr>'66'!Print_Titles</vt:lpstr>
      <vt:lpstr>'68'!Print_Titles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2024-12-26T01:55:04Z</cp:lastPrinted>
  <dcterms:created xsi:type="dcterms:W3CDTF">2018-06-14T10:09:50Z</dcterms:created>
  <dcterms:modified xsi:type="dcterms:W3CDTF">2024-12-26T02:29:31Z</dcterms:modified>
</cp:coreProperties>
</file>